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recalc1" sheetId="1" r:id="rId1"/>
  </sheets>
  <definedNames>
    <definedName name="__123Graph_ACHART2A" localSheetId="0" hidden="1">'recalc1'!$B$62:$AK$62</definedName>
    <definedName name="__123Graph_BCHART2A" localSheetId="0" hidden="1">'recalc1'!$B$84:$AK$84</definedName>
    <definedName name="__123Graph_CCHART2A" localSheetId="0" hidden="1">'recalc1'!$B$87:$AK$87</definedName>
    <definedName name="__123Graph_XCHART2A" localSheetId="0" hidden="1">'recalc1'!$B$41:$AK$41</definedName>
    <definedName name="_xlnm.Print_Area" localSheetId="0">'recalc1'!$A$1:$J$39</definedName>
  </definedNames>
  <calcPr fullCalcOnLoad="1"/>
</workbook>
</file>

<file path=xl/sharedStrings.xml><?xml version="1.0" encoding="utf-8"?>
<sst xmlns="http://schemas.openxmlformats.org/spreadsheetml/2006/main" count="396" uniqueCount="167">
  <si>
    <t>Retire Early Home Page</t>
  </si>
  <si>
    <t xml:space="preserve">Safe Withdrawal Rates - indexed to CPI.  Source: Retire Early Study on Safe Withdrawal Rates </t>
  </si>
  <si>
    <t>You can retire when the red and black lines cross on the chart at right.</t>
  </si>
  <si>
    <t>Annual Spending Model</t>
  </si>
  <si>
    <t>1=Spending increases with salary</t>
  </si>
  <si>
    <t>2=Spending increases limited to inflation</t>
  </si>
  <si>
    <t>If "2" selected, increase Annual Spending</t>
  </si>
  <si>
    <t>more than inflation</t>
  </si>
  <si>
    <t>Pay out period  Years</t>
  </si>
  <si>
    <t>Annual Income and Savings</t>
  </si>
  <si>
    <t>Gross Annual Income</t>
  </si>
  <si>
    <t>% safe</t>
  </si>
  <si>
    <t>Percent of Gross Saved</t>
  </si>
  <si>
    <t>of Initial Salary</t>
  </si>
  <si>
    <t>Present Age</t>
  </si>
  <si>
    <t>Years Old</t>
  </si>
  <si>
    <t>Age at Death</t>
  </si>
  <si>
    <t>Max Annual IRA Contrib.</t>
  </si>
  <si>
    <t>Max 401k Contrib. (%)</t>
  </si>
  <si>
    <t>IRS 401k Limit</t>
  </si>
  <si>
    <t>Max Company 401k Contrib.</t>
  </si>
  <si>
    <t>Starting Account Balances</t>
  </si>
  <si>
    <t>401k &amp; IRA accounts</t>
  </si>
  <si>
    <t>Taxable accounts</t>
  </si>
  <si>
    <t>Income Tax Assumptions</t>
  </si>
  <si>
    <t>Itemized Deductions</t>
  </si>
  <si>
    <t xml:space="preserve"> as a percent of Gross Income</t>
  </si>
  <si>
    <t>No. of Exemptions</t>
  </si>
  <si>
    <t>Federal Tax Return</t>
  </si>
  <si>
    <t>Filing Status</t>
  </si>
  <si>
    <t>1=Single, 2=Married</t>
  </si>
  <si>
    <t>FICA Wages</t>
  </si>
  <si>
    <t xml:space="preserve">1=Single or Married w/1 income, </t>
  </si>
  <si>
    <t>2=Married both working</t>
  </si>
  <si>
    <t>State Income Tax</t>
  </si>
  <si>
    <t xml:space="preserve"> as a percent of Federal Income Tax</t>
  </si>
  <si>
    <t>Adjust Retirement Taxes for Cap Gains</t>
  </si>
  <si>
    <t>1.00 = all ordinary income</t>
  </si>
  <si>
    <t>Living Expenses in Retirement</t>
  </si>
  <si>
    <t>Ratio to Current Living Expenses</t>
  </si>
  <si>
    <t>Safe Withdrawal Risk</t>
  </si>
  <si>
    <t>1 = 100% Safe, 2=98%, 3=95%, 4=90%</t>
  </si>
  <si>
    <t>Assumptions</t>
  </si>
  <si>
    <t>You can retire in</t>
  </si>
  <si>
    <t>years</t>
  </si>
  <si>
    <t>(Assumes no Social Security or pension benefits.)</t>
  </si>
  <si>
    <t>when you are</t>
  </si>
  <si>
    <t>years old,</t>
  </si>
  <si>
    <t>Annual Inflation Rate (Exp.)</t>
  </si>
  <si>
    <t>with Retirement Assets of</t>
  </si>
  <si>
    <t>and an</t>
  </si>
  <si>
    <t>Annual Salary Increase</t>
  </si>
  <si>
    <t>annual pre-tax withdrawal of</t>
  </si>
  <si>
    <t>with</t>
  </si>
  <si>
    <t xml:space="preserve">Annual Investment Return </t>
  </si>
  <si>
    <t>after-tax living expenses of</t>
  </si>
  <si>
    <t>per year.</t>
  </si>
  <si>
    <t>Investment Expenses (% of assets)</t>
  </si>
  <si>
    <t>YEAR</t>
  </si>
  <si>
    <t>Age</t>
  </si>
  <si>
    <t>Increase spending with salary</t>
  </si>
  <si>
    <t>Annual Income</t>
  </si>
  <si>
    <t>Taxes Paid</t>
  </si>
  <si>
    <t>Annual Savings</t>
  </si>
  <si>
    <t>After Tax Living Expenses</t>
  </si>
  <si>
    <t>Spending increases limited to inflation</t>
  </si>
  <si>
    <t xml:space="preserve">Method Selected = </t>
  </si>
  <si>
    <t>Jan 01 Acct Balances</t>
  </si>
  <si>
    <t>IRA's &amp; 401k's</t>
  </si>
  <si>
    <t>Taxable Accounts</t>
  </si>
  <si>
    <t>Total Capital</t>
  </si>
  <si>
    <t>Allocation of Savings</t>
  </si>
  <si>
    <t>401k &amp; IRA</t>
  </si>
  <si>
    <t>401k Company Contribution</t>
  </si>
  <si>
    <t>Maximum IRA &amp; 401k Contribution</t>
  </si>
  <si>
    <t>Investment Return</t>
  </si>
  <si>
    <t>Investment Exp. (IRA &amp; 401k)</t>
  </si>
  <si>
    <t>Investment Exp. (Taxable Acct.)</t>
  </si>
  <si>
    <t>Total Investment Income</t>
  </si>
  <si>
    <t>Investment Expenses</t>
  </si>
  <si>
    <t>Dec 31 Acct Balances</t>
  </si>
  <si>
    <t>Tax Brackets:</t>
  </si>
  <si>
    <t>Single - Schedule X</t>
  </si>
  <si>
    <t>15% up to</t>
  </si>
  <si>
    <t>Std. Deduction - Single</t>
  </si>
  <si>
    <t>IRA Deduction Phase-out</t>
  </si>
  <si>
    <t>Phase-out ends</t>
  </si>
  <si>
    <t>Married - Schedule Y-1</t>
  </si>
  <si>
    <t>Std. Deduction - Married</t>
  </si>
  <si>
    <t>Each Exemption</t>
  </si>
  <si>
    <t>FICA Percentage</t>
  </si>
  <si>
    <t>FICA Wage Limit</t>
  </si>
  <si>
    <t>Medicare Percentage</t>
  </si>
  <si>
    <t>for wages up to</t>
  </si>
  <si>
    <t>no limit</t>
  </si>
  <si>
    <t>Tax Computation</t>
  </si>
  <si>
    <t>Single Status</t>
  </si>
  <si>
    <t>Wage &amp; Salary Income</t>
  </si>
  <si>
    <t>Total Income</t>
  </si>
  <si>
    <t>401k Exclusion</t>
  </si>
  <si>
    <t>IRA Deduction</t>
  </si>
  <si>
    <t>Exemptions</t>
  </si>
  <si>
    <t>Itemized/Std. Deduction</t>
  </si>
  <si>
    <t>Taxable Income</t>
  </si>
  <si>
    <t>15%  Bracket</t>
  </si>
  <si>
    <t>28%  Bracket</t>
  </si>
  <si>
    <t>Total Ordinary IncomeTax</t>
  </si>
  <si>
    <t>paid next year</t>
  </si>
  <si>
    <t>Marginal Tax Rate</t>
  </si>
  <si>
    <t>Married Status</t>
  </si>
  <si>
    <t>FICA/Medicare Calculation</t>
  </si>
  <si>
    <t>FICA(Single or Married 1 works)</t>
  </si>
  <si>
    <t>FICA(Married both work)</t>
  </si>
  <si>
    <t>Medicare</t>
  </si>
  <si>
    <t>Filing Status Selected =</t>
  </si>
  <si>
    <t>1= Single, 2= Married</t>
  </si>
  <si>
    <t>Medicare Tax</t>
  </si>
  <si>
    <t>FICA Tax</t>
  </si>
  <si>
    <t>Federal Income Tax</t>
  </si>
  <si>
    <t>Total Tax</t>
  </si>
  <si>
    <t>Marginal Tax Rate Calculation</t>
  </si>
  <si>
    <t>Federal Tax Bracket</t>
  </si>
  <si>
    <t>State taxes</t>
  </si>
  <si>
    <t>Medicare FICA</t>
  </si>
  <si>
    <t>FICA</t>
  </si>
  <si>
    <t>Total</t>
  </si>
  <si>
    <t>After-Tax Living Expenses</t>
  </si>
  <si>
    <t>Pay Out Period</t>
  </si>
  <si>
    <t>Withdrawal Rate (100%)</t>
  </si>
  <si>
    <t>(98%)</t>
  </si>
  <si>
    <t>(95%)</t>
  </si>
  <si>
    <t>(90%)</t>
  </si>
  <si>
    <t>Withdrawal Rate Selected</t>
  </si>
  <si>
    <t>After -Tax Retirement Exp.</t>
  </si>
  <si>
    <t>Gross-up Calculation</t>
  </si>
  <si>
    <t>Single Filers</t>
  </si>
  <si>
    <t>Average % Tax</t>
  </si>
  <si>
    <t>Limit</t>
  </si>
  <si>
    <t>After-Tax Income</t>
  </si>
  <si>
    <t>Deductions</t>
  </si>
  <si>
    <t>Subtotal</t>
  </si>
  <si>
    <t>Adjust for Capital Gains</t>
  </si>
  <si>
    <t>Average Tax</t>
  </si>
  <si>
    <t>Grossed-up Subtotal</t>
  </si>
  <si>
    <t>Add Back Exemptions/Deductions</t>
  </si>
  <si>
    <t>Pre-Tax Income</t>
  </si>
  <si>
    <t>Married Filers</t>
  </si>
  <si>
    <t>Pre-Tax Expenses in Retirement</t>
  </si>
  <si>
    <t>Current Portfolio Balance</t>
  </si>
  <si>
    <t>Retirement Assets Required</t>
  </si>
  <si>
    <t>Years to Retirement</t>
  </si>
  <si>
    <t>Gross Income While Working</t>
  </si>
  <si>
    <t>After-Tax Living Exp. (Working)</t>
  </si>
  <si>
    <t>Pre-tax Living Exp. In Retirement</t>
  </si>
  <si>
    <t>After-tax Living Exp. In Retirement</t>
  </si>
  <si>
    <t>Generation-X Retirement Calculator -- Version 2.02</t>
  </si>
  <si>
    <t>Release Date: October 15, 2006</t>
  </si>
  <si>
    <t>2006 Brackets</t>
  </si>
  <si>
    <t>10% up to</t>
  </si>
  <si>
    <t>25% up to</t>
  </si>
  <si>
    <t xml:space="preserve">28% up to </t>
  </si>
  <si>
    <t xml:space="preserve">33% up to </t>
  </si>
  <si>
    <t>35% over</t>
  </si>
  <si>
    <t>10%  Bracket</t>
  </si>
  <si>
    <t>25%  Bracket</t>
  </si>
  <si>
    <t>33%  Bracket</t>
  </si>
  <si>
    <t>35%  Bracket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</si>
</sst>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_)"/>
    <numFmt numFmtId="166" formatCode="0_)"/>
    <numFmt numFmtId="167" formatCode="_(&quot;$&quot;* #,##0_);_(&quot;$&quot;* \(#,##0\);_(&quot;$&quot;* &quot;-&quot;??_);_(@_)"/>
    <numFmt numFmtId="168" formatCode="dd\-mmm_)"/>
    <numFmt numFmtId="169" formatCode="&quot;$&quot;#,##0.0_);\(&quot;$&quot;#,##0.0\)"/>
    <numFmt numFmtId="170" formatCode="&quot;$&quot;#,##0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0.0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166" fontId="0" fillId="0" borderId="0" xfId="0" applyAlignment="1">
      <alignment/>
    </xf>
    <xf numFmtId="166" fontId="4" fillId="0" borderId="0" xfId="0" applyFont="1" applyAlignment="1" applyProtection="1">
      <alignment/>
      <protection/>
    </xf>
    <xf numFmtId="166" fontId="4" fillId="0" borderId="0" xfId="0" applyFont="1" applyAlignment="1" applyProtection="1">
      <alignment horizontal="left"/>
      <protection/>
    </xf>
    <xf numFmtId="5" fontId="5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6" fontId="5" fillId="0" borderId="0" xfId="0" applyFont="1" applyAlignment="1" applyProtection="1">
      <alignment/>
      <protection locked="0"/>
    </xf>
    <xf numFmtId="166" fontId="6" fillId="0" borderId="0" xfId="0" applyFont="1" applyAlignment="1" applyProtection="1">
      <alignment horizontal="left"/>
      <protection/>
    </xf>
    <xf numFmtId="166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66" fontId="8" fillId="0" borderId="0" xfId="0" applyFont="1" applyAlignment="1" applyProtection="1" quotePrefix="1">
      <alignment horizontal="left"/>
      <protection/>
    </xf>
    <xf numFmtId="9" fontId="0" fillId="0" borderId="0" xfId="19" applyAlignment="1">
      <alignment/>
    </xf>
    <xf numFmtId="166" fontId="0" fillId="0" borderId="0" xfId="0" applyAlignment="1" quotePrefix="1">
      <alignment horizontal="left"/>
    </xf>
    <xf numFmtId="10" fontId="0" fillId="0" borderId="0" xfId="19" applyNumberFormat="1" applyAlignment="1">
      <alignment/>
    </xf>
    <xf numFmtId="10" fontId="0" fillId="0" borderId="0" xfId="19" applyNumberFormat="1" applyFont="1" applyAlignment="1" quotePrefix="1">
      <alignment/>
    </xf>
    <xf numFmtId="166" fontId="6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 quotePrefix="1">
      <alignment horizontal="right"/>
      <protection/>
    </xf>
    <xf numFmtId="5" fontId="4" fillId="0" borderId="0" xfId="0" applyNumberFormat="1" applyFont="1" applyAlignment="1" applyProtection="1">
      <alignment horizontal="right"/>
      <protection/>
    </xf>
    <xf numFmtId="5" fontId="4" fillId="0" borderId="1" xfId="0" applyNumberFormat="1" applyFont="1" applyBorder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167" fontId="4" fillId="0" borderId="0" xfId="17" applyNumberFormat="1" applyFont="1" applyAlignment="1" applyProtection="1">
      <alignment/>
      <protection/>
    </xf>
    <xf numFmtId="166" fontId="6" fillId="0" borderId="0" xfId="0" applyFont="1" applyAlignment="1" applyProtection="1" quotePrefix="1">
      <alignment horizontal="left"/>
      <protection/>
    </xf>
    <xf numFmtId="166" fontId="4" fillId="0" borderId="0" xfId="0" applyFont="1" applyAlignment="1" applyProtection="1" quotePrefix="1">
      <alignment horizontal="left"/>
      <protection/>
    </xf>
    <xf numFmtId="166" fontId="6" fillId="0" borderId="0" xfId="0" applyFont="1" applyAlignment="1" applyProtection="1">
      <alignment/>
      <protection/>
    </xf>
    <xf numFmtId="166" fontId="6" fillId="0" borderId="0" xfId="0" applyFont="1" applyAlignment="1" applyProtection="1" quotePrefix="1">
      <alignment horizontal="left"/>
      <protection/>
    </xf>
    <xf numFmtId="43" fontId="5" fillId="0" borderId="0" xfId="15" applyFont="1" applyAlignment="1" applyProtection="1">
      <alignment/>
      <protection locked="0"/>
    </xf>
    <xf numFmtId="172" fontId="5" fillId="0" borderId="0" xfId="15" applyNumberFormat="1" applyFont="1" applyAlignment="1" applyProtection="1">
      <alignment/>
      <protection locked="0"/>
    </xf>
    <xf numFmtId="166" fontId="0" fillId="0" borderId="0" xfId="0" applyAlignment="1">
      <alignment horizontal="left"/>
    </xf>
    <xf numFmtId="5" fontId="4" fillId="0" borderId="2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 quotePrefix="1">
      <alignment horizontal="left"/>
      <protection/>
    </xf>
    <xf numFmtId="166" fontId="6" fillId="0" borderId="0" xfId="0" applyNumberFormat="1" applyFont="1" applyAlignment="1" applyProtection="1" quotePrefix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167" fontId="4" fillId="0" borderId="2" xfId="0" applyNumberFormat="1" applyFont="1" applyBorder="1" applyAlignment="1" applyProtection="1">
      <alignment/>
      <protection/>
    </xf>
    <xf numFmtId="166" fontId="1" fillId="0" borderId="0" xfId="0" applyFont="1" applyAlignment="1" quotePrefix="1">
      <alignment horizontal="left"/>
    </xf>
    <xf numFmtId="166" fontId="1" fillId="0" borderId="0" xfId="0" applyFont="1" applyAlignment="1">
      <alignment/>
    </xf>
    <xf numFmtId="166" fontId="1" fillId="0" borderId="0" xfId="0" applyFont="1" applyAlignment="1">
      <alignment horizontal="right"/>
    </xf>
    <xf numFmtId="9" fontId="1" fillId="0" borderId="0" xfId="19" applyFont="1" applyAlignment="1">
      <alignment/>
    </xf>
    <xf numFmtId="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6" fontId="5" fillId="0" borderId="0" xfId="0" applyFont="1" applyAlignment="1">
      <alignment/>
    </xf>
    <xf numFmtId="10" fontId="5" fillId="0" borderId="0" xfId="19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left"/>
      <protection/>
    </xf>
    <xf numFmtId="44" fontId="4" fillId="0" borderId="0" xfId="17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6" fontId="6" fillId="0" borderId="0" xfId="0" applyFont="1" applyAlignment="1" applyProtection="1" quotePrefix="1">
      <alignment horizontal="right"/>
      <protection/>
    </xf>
    <xf numFmtId="166" fontId="6" fillId="0" borderId="0" xfId="0" applyFont="1" applyAlignment="1" applyProtection="1">
      <alignment horizontal="right"/>
      <protection/>
    </xf>
    <xf numFmtId="172" fontId="4" fillId="0" borderId="0" xfId="15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 quotePrefix="1">
      <alignment horizontal="right"/>
      <protection/>
    </xf>
    <xf numFmtId="166" fontId="1" fillId="0" borderId="0" xfId="0" applyFont="1" applyAlignment="1" quotePrefix="1">
      <alignment horizontal="right"/>
    </xf>
    <xf numFmtId="167" fontId="0" fillId="0" borderId="0" xfId="17" applyNumberFormat="1" applyAlignment="1">
      <alignment/>
    </xf>
    <xf numFmtId="166" fontId="0" fillId="0" borderId="0" xfId="0" applyAlignment="1">
      <alignment horizontal="right"/>
    </xf>
    <xf numFmtId="167" fontId="0" fillId="0" borderId="2" xfId="17" applyNumberFormat="1" applyBorder="1" applyAlignment="1">
      <alignment/>
    </xf>
    <xf numFmtId="166" fontId="0" fillId="0" borderId="0" xfId="0" applyAlignment="1" quotePrefix="1">
      <alignment horizontal="right"/>
    </xf>
    <xf numFmtId="166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5" fillId="0" borderId="0" xfId="19" applyNumberFormat="1" applyFont="1" applyAlignment="1" applyProtection="1">
      <alignment/>
      <protection locked="0"/>
    </xf>
    <xf numFmtId="167" fontId="0" fillId="0" borderId="0" xfId="17" applyNumberFormat="1" applyAlignment="1">
      <alignment horizontal="center"/>
    </xf>
    <xf numFmtId="167" fontId="0" fillId="0" borderId="0" xfId="17" applyNumberFormat="1" applyBorder="1" applyAlignment="1">
      <alignment/>
    </xf>
    <xf numFmtId="10" fontId="0" fillId="0" borderId="2" xfId="19" applyNumberFormat="1" applyBorder="1" applyAlignment="1">
      <alignment/>
    </xf>
    <xf numFmtId="43" fontId="0" fillId="0" borderId="0" xfId="15" applyAlignment="1">
      <alignment/>
    </xf>
    <xf numFmtId="10" fontId="0" fillId="0" borderId="0" xfId="19" applyNumberFormat="1" applyBorder="1" applyAlignment="1">
      <alignment/>
    </xf>
    <xf numFmtId="10" fontId="0" fillId="0" borderId="1" xfId="19" applyNumberFormat="1" applyBorder="1" applyAlignment="1">
      <alignment/>
    </xf>
    <xf numFmtId="172" fontId="0" fillId="0" borderId="0" xfId="15" applyNumberFormat="1" applyAlignment="1">
      <alignment/>
    </xf>
    <xf numFmtId="17" fontId="0" fillId="0" borderId="0" xfId="0" applyNumberFormat="1" applyAlignment="1">
      <alignment/>
    </xf>
    <xf numFmtId="166" fontId="9" fillId="0" borderId="0" xfId="0" applyFont="1" applyAlignment="1">
      <alignment horizontal="center"/>
    </xf>
    <xf numFmtId="166" fontId="9" fillId="0" borderId="0" xfId="0" applyFont="1" applyAlignment="1">
      <alignment horizontal="right"/>
    </xf>
    <xf numFmtId="166" fontId="9" fillId="0" borderId="0" xfId="0" applyFont="1" applyAlignment="1" quotePrefix="1">
      <alignment horizontal="left"/>
    </xf>
    <xf numFmtId="166" fontId="9" fillId="0" borderId="0" xfId="0" applyFont="1" applyAlignment="1" quotePrefix="1">
      <alignment horizontal="right"/>
    </xf>
    <xf numFmtId="166" fontId="9" fillId="0" borderId="0" xfId="0" applyFont="1" applyAlignment="1">
      <alignment horizontal="left"/>
    </xf>
    <xf numFmtId="167" fontId="9" fillId="0" borderId="0" xfId="17" applyNumberFormat="1" applyFont="1" applyAlignment="1">
      <alignment/>
    </xf>
    <xf numFmtId="166" fontId="15" fillId="0" borderId="0" xfId="0" applyFont="1" applyAlignment="1" applyProtection="1" quotePrefix="1">
      <alignment horizontal="left"/>
      <protection/>
    </xf>
    <xf numFmtId="37" fontId="0" fillId="0" borderId="0" xfId="15" applyNumberFormat="1" applyAlignment="1">
      <alignment/>
    </xf>
    <xf numFmtId="167" fontId="5" fillId="0" borderId="0" xfId="17" applyNumberFormat="1" applyFont="1" applyAlignment="1" applyProtection="1">
      <alignment/>
      <protection locked="0"/>
    </xf>
    <xf numFmtId="10" fontId="4" fillId="0" borderId="1" xfId="0" applyNumberFormat="1" applyFont="1" applyBorder="1" applyAlignment="1" applyProtection="1">
      <alignment/>
      <protection/>
    </xf>
    <xf numFmtId="166" fontId="0" fillId="0" borderId="0" xfId="0" applyAlignment="1" quotePrefix="1">
      <alignment/>
    </xf>
    <xf numFmtId="166" fontId="16" fillId="0" borderId="0" xfId="0" applyFont="1" applyAlignment="1" applyProtection="1">
      <alignment/>
      <protection/>
    </xf>
    <xf numFmtId="166" fontId="1" fillId="0" borderId="0" xfId="0" applyFont="1" applyAlignment="1">
      <alignment horizontal="left"/>
    </xf>
    <xf numFmtId="166" fontId="6" fillId="0" borderId="0" xfId="0" applyFont="1" applyAlignment="1" applyProtection="1">
      <alignment horizontal="left"/>
      <protection/>
    </xf>
    <xf numFmtId="10" fontId="5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Retirement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475"/>
          <c:w val="0.8992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recalc1!$A$272</c:f>
              <c:strCache>
                <c:ptCount val="1"/>
                <c:pt idx="0">
                  <c:v>Current Portfolio 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recalc1!$B$272:$Z$272</c:f>
              <c:numCache/>
            </c:numRef>
          </c:val>
          <c:smooth val="0"/>
        </c:ser>
        <c:ser>
          <c:idx val="1"/>
          <c:order val="1"/>
          <c:tx>
            <c:strRef>
              <c:f>recalc1!$A$273</c:f>
              <c:strCache>
                <c:ptCount val="1"/>
                <c:pt idx="0">
                  <c:v>Retirement Assets Required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recalc1!$B$273:$Z$273</c:f>
              <c:numCache/>
            </c:numRef>
          </c:val>
          <c:smooth val="0"/>
        </c:ser>
        <c:axId val="9377246"/>
        <c:axId val="17286351"/>
      </c:lineChart>
      <c:catAx>
        <c:axId val="9377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Years to Retirement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86351"/>
        <c:crosses val="autoZero"/>
        <c:auto val="0"/>
        <c:lblOffset val="100"/>
        <c:tickLblSkip val="3"/>
        <c:noMultiLvlLbl val="0"/>
      </c:catAx>
      <c:valAx>
        <c:axId val="17286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Portfolio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77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Annual Living Expenses vs.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1325"/>
          <c:w val="0.912"/>
          <c:h val="0.72625"/>
        </c:manualLayout>
      </c:layout>
      <c:lineChart>
        <c:grouping val="standard"/>
        <c:varyColors val="0"/>
        <c:ser>
          <c:idx val="0"/>
          <c:order val="0"/>
          <c:tx>
            <c:strRef>
              <c:f>recalc1!$A$282</c:f>
              <c:strCache>
                <c:ptCount val="1"/>
                <c:pt idx="0">
                  <c:v>Gross Income While Working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recalc1!$B$282:$Z$282</c:f>
              <c:numCache/>
            </c:numRef>
          </c:val>
          <c:smooth val="0"/>
        </c:ser>
        <c:ser>
          <c:idx val="1"/>
          <c:order val="1"/>
          <c:tx>
            <c:strRef>
              <c:f>recalc1!$A$283</c:f>
              <c:strCache>
                <c:ptCount val="1"/>
                <c:pt idx="0">
                  <c:v>After-Tax Living Exp. (Working)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recalc1!$B$283:$Z$283</c:f>
              <c:numCache/>
            </c:numRef>
          </c:val>
          <c:smooth val="1"/>
        </c:ser>
        <c:ser>
          <c:idx val="2"/>
          <c:order val="2"/>
          <c:tx>
            <c:strRef>
              <c:f>recalc1!$A$284</c:f>
              <c:strCache>
                <c:ptCount val="1"/>
                <c:pt idx="0">
                  <c:v>Pre-tax Living Exp. In Retirement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recalc1!$B$284:$Z$284</c:f>
              <c:numCache/>
            </c:numRef>
          </c:val>
          <c:smooth val="0"/>
        </c:ser>
        <c:ser>
          <c:idx val="3"/>
          <c:order val="3"/>
          <c:tx>
            <c:strRef>
              <c:f>recalc1!$A$285</c:f>
              <c:strCache>
                <c:ptCount val="1"/>
                <c:pt idx="0">
                  <c:v>After-tax Living Exp. In Retirement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recalc1!$B$285:$Z$285</c:f>
              <c:numCache/>
            </c:numRef>
          </c:val>
          <c:smooth val="0"/>
        </c:ser>
        <c:axId val="21359432"/>
        <c:axId val="58017161"/>
      </c:lineChart>
      <c:catAx>
        <c:axId val="2135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to Retirement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17161"/>
        <c:crosses val="autoZero"/>
        <c:auto val="0"/>
        <c:lblOffset val="100"/>
        <c:tickLblSkip val="3"/>
        <c:noMultiLvlLbl val="0"/>
      </c:catAx>
      <c:valAx>
        <c:axId val="5801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5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76200</xdr:rowOff>
    </xdr:from>
    <xdr:to>
      <xdr:col>9</xdr:col>
      <xdr:colOff>676275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5772150" y="304800"/>
        <a:ext cx="4467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1</xdr:row>
      <xdr:rowOff>114300</xdr:rowOff>
    </xdr:from>
    <xdr:to>
      <xdr:col>16</xdr:col>
      <xdr:colOff>638175</xdr:colOff>
      <xdr:row>35</xdr:row>
      <xdr:rowOff>123825</xdr:rowOff>
    </xdr:to>
    <xdr:graphicFrame>
      <xdr:nvGraphicFramePr>
        <xdr:cNvPr id="2" name="Chart 3"/>
        <xdr:cNvGraphicFramePr/>
      </xdr:nvGraphicFramePr>
      <xdr:xfrm>
        <a:off x="10477500" y="342900"/>
        <a:ext cx="5657850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285"/>
  <sheetViews>
    <sheetView tabSelected="1" defaultGridColor="0" zoomScale="75" zoomScaleNormal="75" colorId="22" workbookViewId="0" topLeftCell="C1">
      <selection activeCell="B62" sqref="B62"/>
    </sheetView>
  </sheetViews>
  <sheetFormatPr defaultColWidth="8.7109375" defaultRowHeight="12.75"/>
  <cols>
    <col min="1" max="1" width="34.7109375" style="0" customWidth="1"/>
    <col min="2" max="7" width="12.7109375" style="0" customWidth="1"/>
    <col min="8" max="8" width="19.7109375" style="0" customWidth="1"/>
    <col min="9" max="57" width="12.7109375" style="0" customWidth="1"/>
  </cols>
  <sheetData>
    <row r="1" spans="1:2" ht="18">
      <c r="A1" s="11" t="s">
        <v>0</v>
      </c>
      <c r="B1" s="1"/>
    </row>
    <row r="2" spans="1:2" ht="12.75">
      <c r="A2" s="29" t="s">
        <v>155</v>
      </c>
      <c r="B2" s="1"/>
    </row>
    <row r="3" spans="1:18" ht="12.75">
      <c r="A3" s="27" t="s">
        <v>156</v>
      </c>
      <c r="B3" s="1"/>
      <c r="R3" s="38" t="s">
        <v>1</v>
      </c>
    </row>
    <row r="4" spans="1:18" ht="12.75">
      <c r="A4" s="27"/>
      <c r="B4" s="1"/>
      <c r="R4" s="38"/>
    </row>
    <row r="5" spans="1:2" ht="15">
      <c r="A5" s="78" t="s">
        <v>2</v>
      </c>
      <c r="B5" s="1"/>
    </row>
    <row r="6" spans="1:2" ht="15">
      <c r="A6" s="78"/>
      <c r="B6" s="1"/>
    </row>
    <row r="7" spans="1:3" ht="12.75">
      <c r="A7" s="85" t="s">
        <v>3</v>
      </c>
      <c r="B7" s="5">
        <v>2</v>
      </c>
      <c r="C7" s="82" t="s">
        <v>4</v>
      </c>
    </row>
    <row r="8" spans="1:3" ht="15">
      <c r="A8" s="78"/>
      <c r="B8" s="1"/>
      <c r="C8" t="s">
        <v>5</v>
      </c>
    </row>
    <row r="9" spans="1:19" ht="12.75">
      <c r="A9" s="57" t="s">
        <v>6</v>
      </c>
      <c r="B9" s="4">
        <v>0</v>
      </c>
      <c r="C9" t="s">
        <v>7</v>
      </c>
      <c r="S9" s="38" t="s">
        <v>8</v>
      </c>
    </row>
    <row r="10" spans="1:19" ht="12.75">
      <c r="A10" s="84" t="s">
        <v>9</v>
      </c>
      <c r="B10" s="4"/>
      <c r="S10" s="38"/>
    </row>
    <row r="11" spans="1:30" ht="12.75">
      <c r="A11" s="27" t="s">
        <v>10</v>
      </c>
      <c r="B11" s="3">
        <v>40000</v>
      </c>
      <c r="R11" s="40" t="s">
        <v>11</v>
      </c>
      <c r="S11" s="39">
        <v>0</v>
      </c>
      <c r="T11" s="39">
        <v>10</v>
      </c>
      <c r="U11" s="39">
        <v>15</v>
      </c>
      <c r="V11" s="39">
        <v>20</v>
      </c>
      <c r="W11" s="39">
        <v>25</v>
      </c>
      <c r="X11" s="39">
        <v>30</v>
      </c>
      <c r="Y11" s="39">
        <v>35</v>
      </c>
      <c r="Z11" s="39">
        <v>40</v>
      </c>
      <c r="AA11" s="39">
        <v>45</v>
      </c>
      <c r="AB11" s="39">
        <v>50</v>
      </c>
      <c r="AC11" s="39">
        <v>55</v>
      </c>
      <c r="AD11" s="39">
        <v>60</v>
      </c>
    </row>
    <row r="12" spans="1:30" ht="12.75">
      <c r="A12" s="27" t="s">
        <v>12</v>
      </c>
      <c r="B12" s="4">
        <v>0.5</v>
      </c>
      <c r="C12" t="s">
        <v>13</v>
      </c>
      <c r="R12" s="41">
        <v>1</v>
      </c>
      <c r="S12" s="14">
        <v>0.0884</v>
      </c>
      <c r="T12" s="14">
        <v>0.0884</v>
      </c>
      <c r="U12" s="14">
        <f>(T12+V12)/2</f>
        <v>0.07</v>
      </c>
      <c r="V12" s="14">
        <v>0.0516</v>
      </c>
      <c r="W12" s="14">
        <f>(V12+X12)/2</f>
        <v>0.0471</v>
      </c>
      <c r="X12" s="14">
        <v>0.0426</v>
      </c>
      <c r="Y12" s="14">
        <f aca="true" t="shared" si="0" ref="Y12:AA15">(X12+Z12)/2</f>
        <v>0.0417</v>
      </c>
      <c r="Z12" s="14">
        <v>0.0408</v>
      </c>
      <c r="AA12" s="14">
        <f t="shared" si="0"/>
        <v>0.0397</v>
      </c>
      <c r="AB12" s="14">
        <v>0.0386</v>
      </c>
      <c r="AC12" s="14">
        <f>(AB12+AD12)/2</f>
        <v>0.0378</v>
      </c>
      <c r="AD12" s="14">
        <v>0.037</v>
      </c>
    </row>
    <row r="13" spans="1:30" ht="12.75">
      <c r="A13" s="1" t="s">
        <v>14</v>
      </c>
      <c r="B13" s="5">
        <v>25</v>
      </c>
      <c r="C13" s="13" t="s">
        <v>15</v>
      </c>
      <c r="R13" s="41">
        <v>0.98</v>
      </c>
      <c r="S13" s="14">
        <v>0.09</v>
      </c>
      <c r="T13" s="14">
        <v>0.09</v>
      </c>
      <c r="U13" s="14">
        <f>(T13+V13)/2</f>
        <v>0.0716</v>
      </c>
      <c r="V13" s="14">
        <v>0.0532</v>
      </c>
      <c r="W13" s="14">
        <f>(V13+X13)/2</f>
        <v>0.0486</v>
      </c>
      <c r="X13" s="14">
        <v>0.044</v>
      </c>
      <c r="Y13" s="14">
        <f t="shared" si="0"/>
        <v>0.0426</v>
      </c>
      <c r="Z13" s="14">
        <v>0.0412</v>
      </c>
      <c r="AA13" s="14">
        <f t="shared" si="0"/>
        <v>0.04025</v>
      </c>
      <c r="AB13" s="14">
        <v>0.0393</v>
      </c>
      <c r="AC13" s="14">
        <f>(AB13+AD13)/2</f>
        <v>0.0388</v>
      </c>
      <c r="AD13" s="14">
        <v>0.0383</v>
      </c>
    </row>
    <row r="14" spans="1:30" ht="12.75">
      <c r="A14" s="1" t="s">
        <v>16</v>
      </c>
      <c r="B14" s="5">
        <v>95</v>
      </c>
      <c r="C14" s="13" t="s">
        <v>15</v>
      </c>
      <c r="R14" s="41">
        <v>0.95</v>
      </c>
      <c r="S14" s="14">
        <v>0.0927</v>
      </c>
      <c r="T14" s="14">
        <v>0.0927</v>
      </c>
      <c r="U14" s="14">
        <f>(T14+V14)/2</f>
        <v>0.07390000000000001</v>
      </c>
      <c r="V14" s="14">
        <v>0.0551</v>
      </c>
      <c r="W14" s="14">
        <f>(V14+X14)/2</f>
        <v>0.05015</v>
      </c>
      <c r="X14" s="14">
        <v>0.0452</v>
      </c>
      <c r="Y14" s="14">
        <f t="shared" si="0"/>
        <v>0.04385</v>
      </c>
      <c r="Z14" s="14">
        <v>0.0425</v>
      </c>
      <c r="AA14" s="14">
        <f t="shared" si="0"/>
        <v>0.0412</v>
      </c>
      <c r="AB14" s="14">
        <v>0.0399</v>
      </c>
      <c r="AC14" s="14">
        <f>(AB14+AD14)/2</f>
        <v>0.03955</v>
      </c>
      <c r="AD14" s="14">
        <v>0.0392</v>
      </c>
    </row>
    <row r="15" spans="1:30" ht="12.75">
      <c r="A15" s="1" t="s">
        <v>17</v>
      </c>
      <c r="B15" s="3">
        <v>4000</v>
      </c>
      <c r="R15" s="41">
        <v>0.9</v>
      </c>
      <c r="S15" s="14">
        <v>0.0978</v>
      </c>
      <c r="T15" s="14">
        <v>0.0978</v>
      </c>
      <c r="U15" s="14">
        <f>(T15+V15)/2</f>
        <v>0.0774</v>
      </c>
      <c r="V15" s="15">
        <v>0.057</v>
      </c>
      <c r="W15" s="14">
        <f>(V15+X15)/2</f>
        <v>0.05205</v>
      </c>
      <c r="X15" s="14">
        <v>0.0471</v>
      </c>
      <c r="Y15" s="14">
        <f t="shared" si="0"/>
        <v>0.04635</v>
      </c>
      <c r="Z15" s="14">
        <v>0.0456</v>
      </c>
      <c r="AA15" s="14">
        <f t="shared" si="0"/>
        <v>0.04425</v>
      </c>
      <c r="AB15" s="14">
        <v>0.0429</v>
      </c>
      <c r="AC15" s="14">
        <f>(AB15+AD15)/2</f>
        <v>0.04185</v>
      </c>
      <c r="AD15" s="14">
        <v>0.0408</v>
      </c>
    </row>
    <row r="16" spans="1:2" ht="12.75">
      <c r="A16" s="2" t="s">
        <v>18</v>
      </c>
      <c r="B16" s="4">
        <v>0.1</v>
      </c>
    </row>
    <row r="17" spans="1:2" ht="12.75">
      <c r="A17" s="2" t="s">
        <v>19</v>
      </c>
      <c r="B17" s="80">
        <v>15000</v>
      </c>
    </row>
    <row r="18" spans="1:24" ht="12.75">
      <c r="A18" s="27" t="s">
        <v>20</v>
      </c>
      <c r="B18" s="4">
        <v>0.03</v>
      </c>
      <c r="R18" s="12"/>
      <c r="S18" s="14"/>
      <c r="T18" s="15"/>
      <c r="U18" s="14"/>
      <c r="V18" s="14"/>
      <c r="W18" s="14"/>
      <c r="X18" s="14"/>
    </row>
    <row r="19" spans="1:18" ht="12.75">
      <c r="A19" s="26" t="s">
        <v>21</v>
      </c>
      <c r="B19" s="5"/>
      <c r="M19" s="39"/>
      <c r="N19" s="39"/>
      <c r="O19" s="39"/>
      <c r="P19" s="39"/>
      <c r="Q19" s="39"/>
      <c r="R19" s="39"/>
    </row>
    <row r="20" spans="1:18" ht="12.75">
      <c r="A20" s="27" t="s">
        <v>22</v>
      </c>
      <c r="B20" s="3">
        <v>0</v>
      </c>
      <c r="M20" s="14"/>
      <c r="N20" s="14"/>
      <c r="O20" s="14"/>
      <c r="P20" s="14"/>
      <c r="Q20" s="14"/>
      <c r="R20" s="14"/>
    </row>
    <row r="21" spans="1:18" ht="12.75">
      <c r="A21" s="1" t="s">
        <v>23</v>
      </c>
      <c r="B21" s="3">
        <v>0</v>
      </c>
      <c r="M21" s="14"/>
      <c r="N21" s="14"/>
      <c r="O21" s="14"/>
      <c r="P21" s="14"/>
      <c r="Q21" s="14"/>
      <c r="R21" s="14"/>
    </row>
    <row r="22" spans="1:18" ht="12.75">
      <c r="A22" s="29" t="s">
        <v>24</v>
      </c>
      <c r="B22" s="3"/>
      <c r="M22" s="14"/>
      <c r="N22" s="14"/>
      <c r="O22" s="14"/>
      <c r="P22" s="14"/>
      <c r="Q22" s="14"/>
      <c r="R22" s="14"/>
    </row>
    <row r="23" spans="1:18" ht="12.75">
      <c r="A23" s="1" t="s">
        <v>25</v>
      </c>
      <c r="B23" s="4">
        <v>0</v>
      </c>
      <c r="C23" s="13" t="s">
        <v>26</v>
      </c>
      <c r="M23" s="14"/>
      <c r="N23" s="15"/>
      <c r="O23" s="14"/>
      <c r="P23" s="14"/>
      <c r="Q23" s="14"/>
      <c r="R23" s="14"/>
    </row>
    <row r="24" spans="1:3" ht="12.75">
      <c r="A24" s="1" t="s">
        <v>27</v>
      </c>
      <c r="B24" s="31">
        <v>1</v>
      </c>
      <c r="C24" s="32" t="s">
        <v>28</v>
      </c>
    </row>
    <row r="25" spans="1:3" ht="12.75">
      <c r="A25" s="1" t="s">
        <v>29</v>
      </c>
      <c r="B25" s="31">
        <v>1</v>
      </c>
      <c r="C25" s="32" t="s">
        <v>30</v>
      </c>
    </row>
    <row r="26" spans="1:3" ht="12.75">
      <c r="A26" s="1" t="s">
        <v>31</v>
      </c>
      <c r="B26" s="31">
        <v>1</v>
      </c>
      <c r="C26" s="13" t="s">
        <v>32</v>
      </c>
    </row>
    <row r="27" spans="1:3" ht="12.75">
      <c r="A27" s="1"/>
      <c r="B27" s="31"/>
      <c r="C27" s="32" t="s">
        <v>33</v>
      </c>
    </row>
    <row r="28" spans="1:3" ht="12.75">
      <c r="A28" s="1" t="s">
        <v>34</v>
      </c>
      <c r="B28" s="4">
        <v>0</v>
      </c>
      <c r="C28" s="13" t="s">
        <v>35</v>
      </c>
    </row>
    <row r="29" spans="1:3" ht="12.75">
      <c r="A29" s="1" t="s">
        <v>36</v>
      </c>
      <c r="B29" s="30">
        <v>1</v>
      </c>
      <c r="C29" s="32" t="s">
        <v>37</v>
      </c>
    </row>
    <row r="30" spans="1:2" ht="12.75">
      <c r="A30" s="28" t="s">
        <v>38</v>
      </c>
      <c r="B30" s="3"/>
    </row>
    <row r="31" spans="1:2" ht="12.75">
      <c r="A31" s="27" t="s">
        <v>39</v>
      </c>
      <c r="B31" s="30">
        <v>1</v>
      </c>
    </row>
    <row r="32" spans="1:3" ht="12.75">
      <c r="A32" t="s">
        <v>40</v>
      </c>
      <c r="B32" s="31">
        <v>1</v>
      </c>
      <c r="C32" s="13" t="s">
        <v>41</v>
      </c>
    </row>
    <row r="33" spans="1:9" ht="18">
      <c r="A33" s="6" t="s">
        <v>42</v>
      </c>
      <c r="B33" s="1"/>
      <c r="F33" s="57"/>
      <c r="G33" s="73" t="s">
        <v>43</v>
      </c>
      <c r="H33" s="72">
        <f>A276</f>
        <v>15</v>
      </c>
      <c r="I33" s="74" t="s">
        <v>44</v>
      </c>
    </row>
    <row r="34" spans="1:9" ht="18">
      <c r="A34" s="2" t="s">
        <v>45</v>
      </c>
      <c r="B34" s="1"/>
      <c r="G34" s="73" t="s">
        <v>46</v>
      </c>
      <c r="H34" s="72">
        <f>H33+B13</f>
        <v>40</v>
      </c>
      <c r="I34" s="74" t="s">
        <v>47</v>
      </c>
    </row>
    <row r="35" spans="1:9" ht="18">
      <c r="A35" s="2" t="s">
        <v>48</v>
      </c>
      <c r="B35" s="4">
        <v>0.04</v>
      </c>
      <c r="G35" s="75" t="s">
        <v>49</v>
      </c>
      <c r="H35" s="77">
        <f>A277</f>
        <v>735780.2129030244</v>
      </c>
      <c r="I35" s="74" t="s">
        <v>50</v>
      </c>
    </row>
    <row r="36" spans="1:9" ht="18">
      <c r="A36" s="1" t="s">
        <v>51</v>
      </c>
      <c r="B36" s="4">
        <v>0.05</v>
      </c>
      <c r="G36" s="75" t="s">
        <v>52</v>
      </c>
      <c r="H36" s="77">
        <f>A278</f>
        <v>26128.581217932806</v>
      </c>
      <c r="I36" s="76" t="s">
        <v>53</v>
      </c>
    </row>
    <row r="37" spans="1:86" ht="18">
      <c r="A37" s="27" t="s">
        <v>54</v>
      </c>
      <c r="B37" s="4">
        <v>0.05</v>
      </c>
      <c r="C37" s="1"/>
      <c r="D37" s="1"/>
      <c r="E37" s="1"/>
      <c r="F37" s="1"/>
      <c r="G37" s="73" t="s">
        <v>55</v>
      </c>
      <c r="H37" s="77">
        <f>A279</f>
        <v>25385.649417749126</v>
      </c>
      <c r="I37" s="11" t="s">
        <v>56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8">
      <c r="A38" s="2" t="s">
        <v>57</v>
      </c>
      <c r="B38" s="86">
        <v>0.002</v>
      </c>
      <c r="C38" s="1"/>
      <c r="D38" s="1"/>
      <c r="E38" s="1"/>
      <c r="F38" s="1"/>
      <c r="G38" s="73"/>
      <c r="H38" s="77"/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40" spans="1:86" ht="12.75">
      <c r="A40" s="7" t="s">
        <v>58</v>
      </c>
      <c r="B40" s="8">
        <f ca="1">NOW()</f>
        <v>39000.82673275463</v>
      </c>
      <c r="C40" s="8">
        <f aca="true" t="shared" si="1" ref="C40:AH40">B40+365</f>
        <v>39365.82673275463</v>
      </c>
      <c r="D40" s="8">
        <f t="shared" si="1"/>
        <v>39730.82673275463</v>
      </c>
      <c r="E40" s="8">
        <f t="shared" si="1"/>
        <v>40095.82673275463</v>
      </c>
      <c r="F40" s="8">
        <f t="shared" si="1"/>
        <v>40460.82673275463</v>
      </c>
      <c r="G40" s="8">
        <f t="shared" si="1"/>
        <v>40825.82673275463</v>
      </c>
      <c r="H40" s="8">
        <f t="shared" si="1"/>
        <v>41190.82673275463</v>
      </c>
      <c r="I40" s="8">
        <f t="shared" si="1"/>
        <v>41555.82673275463</v>
      </c>
      <c r="J40" s="8">
        <f t="shared" si="1"/>
        <v>41920.82673275463</v>
      </c>
      <c r="K40" s="8">
        <f t="shared" si="1"/>
        <v>42285.82673275463</v>
      </c>
      <c r="L40" s="8">
        <f t="shared" si="1"/>
        <v>42650.82673275463</v>
      </c>
      <c r="M40" s="8">
        <f t="shared" si="1"/>
        <v>43015.82673275463</v>
      </c>
      <c r="N40" s="8">
        <f t="shared" si="1"/>
        <v>43380.82673275463</v>
      </c>
      <c r="O40" s="8">
        <f t="shared" si="1"/>
        <v>43745.82673275463</v>
      </c>
      <c r="P40" s="8">
        <f t="shared" si="1"/>
        <v>44110.82673275463</v>
      </c>
      <c r="Q40" s="8">
        <f t="shared" si="1"/>
        <v>44475.82673275463</v>
      </c>
      <c r="R40" s="8">
        <f t="shared" si="1"/>
        <v>44840.82673275463</v>
      </c>
      <c r="S40" s="8">
        <f t="shared" si="1"/>
        <v>45205.82673275463</v>
      </c>
      <c r="T40" s="8">
        <f t="shared" si="1"/>
        <v>45570.82673275463</v>
      </c>
      <c r="U40" s="8">
        <f t="shared" si="1"/>
        <v>45935.82673275463</v>
      </c>
      <c r="V40" s="8">
        <f t="shared" si="1"/>
        <v>46300.82673275463</v>
      </c>
      <c r="W40" s="8">
        <f t="shared" si="1"/>
        <v>46665.82673275463</v>
      </c>
      <c r="X40" s="8">
        <f t="shared" si="1"/>
        <v>47030.82673275463</v>
      </c>
      <c r="Y40" s="8">
        <f t="shared" si="1"/>
        <v>47395.82673275463</v>
      </c>
      <c r="Z40" s="8">
        <f t="shared" si="1"/>
        <v>47760.82673275463</v>
      </c>
      <c r="AA40" s="8">
        <f t="shared" si="1"/>
        <v>48125.82673275463</v>
      </c>
      <c r="AB40" s="8">
        <f t="shared" si="1"/>
        <v>48490.82673275463</v>
      </c>
      <c r="AC40" s="8">
        <f t="shared" si="1"/>
        <v>48855.82673275463</v>
      </c>
      <c r="AD40" s="8">
        <f t="shared" si="1"/>
        <v>49220.82673275463</v>
      </c>
      <c r="AE40" s="8">
        <f t="shared" si="1"/>
        <v>49585.82673275463</v>
      </c>
      <c r="AF40" s="8">
        <f t="shared" si="1"/>
        <v>49950.82673275463</v>
      </c>
      <c r="AG40" s="8">
        <f t="shared" si="1"/>
        <v>50315.82673275463</v>
      </c>
      <c r="AH40" s="8">
        <f t="shared" si="1"/>
        <v>50680.82673275463</v>
      </c>
      <c r="AI40" s="8">
        <f aca="true" t="shared" si="2" ref="AI40:BE40">AH40+365</f>
        <v>51045.82673275463</v>
      </c>
      <c r="AJ40" s="8">
        <f t="shared" si="2"/>
        <v>51410.82673275463</v>
      </c>
      <c r="AK40" s="8">
        <f t="shared" si="2"/>
        <v>51775.82673275463</v>
      </c>
      <c r="AL40" s="8">
        <f t="shared" si="2"/>
        <v>52140.82673275463</v>
      </c>
      <c r="AM40" s="8">
        <f t="shared" si="2"/>
        <v>52505.82673275463</v>
      </c>
      <c r="AN40" s="8">
        <f t="shared" si="2"/>
        <v>52870.82673275463</v>
      </c>
      <c r="AO40" s="8">
        <f t="shared" si="2"/>
        <v>53235.82673275463</v>
      </c>
      <c r="AP40" s="8">
        <f t="shared" si="2"/>
        <v>53600.82673275463</v>
      </c>
      <c r="AQ40" s="8">
        <f t="shared" si="2"/>
        <v>53965.82673275463</v>
      </c>
      <c r="AR40" s="8">
        <f t="shared" si="2"/>
        <v>54330.82673275463</v>
      </c>
      <c r="AS40" s="8">
        <f t="shared" si="2"/>
        <v>54695.82673275463</v>
      </c>
      <c r="AT40" s="8">
        <f t="shared" si="2"/>
        <v>55060.82673275463</v>
      </c>
      <c r="AU40" s="8">
        <f t="shared" si="2"/>
        <v>55425.82673275463</v>
      </c>
      <c r="AV40" s="8">
        <f t="shared" si="2"/>
        <v>55790.82673275463</v>
      </c>
      <c r="AW40" s="8">
        <f t="shared" si="2"/>
        <v>56155.82673275463</v>
      </c>
      <c r="AX40" s="8">
        <f t="shared" si="2"/>
        <v>56520.82673275463</v>
      </c>
      <c r="AY40" s="8">
        <f t="shared" si="2"/>
        <v>56885.82673275463</v>
      </c>
      <c r="AZ40" s="8">
        <f t="shared" si="2"/>
        <v>57250.82673275463</v>
      </c>
      <c r="BA40" s="8">
        <f t="shared" si="2"/>
        <v>57615.82673275463</v>
      </c>
      <c r="BB40" s="8">
        <f t="shared" si="2"/>
        <v>57980.82673275463</v>
      </c>
      <c r="BC40" s="8">
        <f t="shared" si="2"/>
        <v>58345.82673275463</v>
      </c>
      <c r="BD40" s="8">
        <f t="shared" si="2"/>
        <v>58710.82673275463</v>
      </c>
      <c r="BE40" s="8">
        <f t="shared" si="2"/>
        <v>59075.82673275463</v>
      </c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</row>
    <row r="41" spans="1:86" ht="12.75">
      <c r="A41" s="7" t="s">
        <v>59</v>
      </c>
      <c r="B41" s="1">
        <f>B13</f>
        <v>25</v>
      </c>
      <c r="C41" s="1">
        <f aca="true" t="shared" si="3" ref="C41:AH41">B41+1</f>
        <v>26</v>
      </c>
      <c r="D41" s="1">
        <f t="shared" si="3"/>
        <v>27</v>
      </c>
      <c r="E41" s="1">
        <f t="shared" si="3"/>
        <v>28</v>
      </c>
      <c r="F41" s="1">
        <f t="shared" si="3"/>
        <v>29</v>
      </c>
      <c r="G41" s="1">
        <f t="shared" si="3"/>
        <v>30</v>
      </c>
      <c r="H41" s="1">
        <f t="shared" si="3"/>
        <v>31</v>
      </c>
      <c r="I41" s="1">
        <f t="shared" si="3"/>
        <v>32</v>
      </c>
      <c r="J41" s="1">
        <f t="shared" si="3"/>
        <v>33</v>
      </c>
      <c r="K41" s="1">
        <f t="shared" si="3"/>
        <v>34</v>
      </c>
      <c r="L41" s="1">
        <f t="shared" si="3"/>
        <v>35</v>
      </c>
      <c r="M41" s="1">
        <f t="shared" si="3"/>
        <v>36</v>
      </c>
      <c r="N41" s="1">
        <f t="shared" si="3"/>
        <v>37</v>
      </c>
      <c r="O41" s="1">
        <f t="shared" si="3"/>
        <v>38</v>
      </c>
      <c r="P41" s="1">
        <f t="shared" si="3"/>
        <v>39</v>
      </c>
      <c r="Q41" s="1">
        <f t="shared" si="3"/>
        <v>40</v>
      </c>
      <c r="R41" s="1">
        <f t="shared" si="3"/>
        <v>41</v>
      </c>
      <c r="S41" s="1">
        <f t="shared" si="3"/>
        <v>42</v>
      </c>
      <c r="T41" s="1">
        <f t="shared" si="3"/>
        <v>43</v>
      </c>
      <c r="U41" s="1">
        <f t="shared" si="3"/>
        <v>44</v>
      </c>
      <c r="V41" s="1">
        <f t="shared" si="3"/>
        <v>45</v>
      </c>
      <c r="W41" s="1">
        <f t="shared" si="3"/>
        <v>46</v>
      </c>
      <c r="X41" s="1">
        <f t="shared" si="3"/>
        <v>47</v>
      </c>
      <c r="Y41" s="1">
        <f t="shared" si="3"/>
        <v>48</v>
      </c>
      <c r="Z41" s="1">
        <f t="shared" si="3"/>
        <v>49</v>
      </c>
      <c r="AA41" s="1">
        <f t="shared" si="3"/>
        <v>50</v>
      </c>
      <c r="AB41" s="1">
        <f t="shared" si="3"/>
        <v>51</v>
      </c>
      <c r="AC41" s="1">
        <f t="shared" si="3"/>
        <v>52</v>
      </c>
      <c r="AD41" s="1">
        <f t="shared" si="3"/>
        <v>53</v>
      </c>
      <c r="AE41" s="1">
        <f t="shared" si="3"/>
        <v>54</v>
      </c>
      <c r="AF41" s="1">
        <f t="shared" si="3"/>
        <v>55</v>
      </c>
      <c r="AG41" s="1">
        <f t="shared" si="3"/>
        <v>56</v>
      </c>
      <c r="AH41" s="1">
        <f t="shared" si="3"/>
        <v>57</v>
      </c>
      <c r="AI41" s="1">
        <f aca="true" t="shared" si="4" ref="AI41:BE41">AH41+1</f>
        <v>58</v>
      </c>
      <c r="AJ41" s="1">
        <f t="shared" si="4"/>
        <v>59</v>
      </c>
      <c r="AK41" s="1">
        <f t="shared" si="4"/>
        <v>60</v>
      </c>
      <c r="AL41" s="1">
        <f t="shared" si="4"/>
        <v>61</v>
      </c>
      <c r="AM41" s="1">
        <f t="shared" si="4"/>
        <v>62</v>
      </c>
      <c r="AN41" s="1">
        <f t="shared" si="4"/>
        <v>63</v>
      </c>
      <c r="AO41" s="1">
        <f t="shared" si="4"/>
        <v>64</v>
      </c>
      <c r="AP41" s="1">
        <f t="shared" si="4"/>
        <v>65</v>
      </c>
      <c r="AQ41" s="1">
        <f t="shared" si="4"/>
        <v>66</v>
      </c>
      <c r="AR41" s="1">
        <f t="shared" si="4"/>
        <v>67</v>
      </c>
      <c r="AS41" s="1">
        <f t="shared" si="4"/>
        <v>68</v>
      </c>
      <c r="AT41" s="1">
        <f t="shared" si="4"/>
        <v>69</v>
      </c>
      <c r="AU41" s="1">
        <f t="shared" si="4"/>
        <v>70</v>
      </c>
      <c r="AV41" s="1">
        <f t="shared" si="4"/>
        <v>71</v>
      </c>
      <c r="AW41" s="1">
        <f t="shared" si="4"/>
        <v>72</v>
      </c>
      <c r="AX41" s="1">
        <f t="shared" si="4"/>
        <v>73</v>
      </c>
      <c r="AY41" s="1">
        <f t="shared" si="4"/>
        <v>74</v>
      </c>
      <c r="AZ41" s="1">
        <f t="shared" si="4"/>
        <v>75</v>
      </c>
      <c r="BA41" s="1">
        <f t="shared" si="4"/>
        <v>76</v>
      </c>
      <c r="BB41" s="1">
        <f t="shared" si="4"/>
        <v>77</v>
      </c>
      <c r="BC41" s="1">
        <f t="shared" si="4"/>
        <v>78</v>
      </c>
      <c r="BD41" s="1">
        <f t="shared" si="4"/>
        <v>79</v>
      </c>
      <c r="BE41" s="1">
        <f t="shared" si="4"/>
        <v>80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2.7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.75">
      <c r="A43" s="83" t="s">
        <v>60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.75">
      <c r="A44" s="7" t="s">
        <v>61</v>
      </c>
      <c r="B44" s="9">
        <f>B11</f>
        <v>40000</v>
      </c>
      <c r="C44" s="9">
        <f>B44+(B44*$B$36)</f>
        <v>42000</v>
      </c>
      <c r="D44" s="9">
        <f aca="true" t="shared" si="5" ref="D44:BE44">C44+(C44*$B$36)</f>
        <v>44100</v>
      </c>
      <c r="E44" s="9">
        <f t="shared" si="5"/>
        <v>46305</v>
      </c>
      <c r="F44" s="9">
        <f t="shared" si="5"/>
        <v>48620.25</v>
      </c>
      <c r="G44" s="9">
        <f t="shared" si="5"/>
        <v>51051.2625</v>
      </c>
      <c r="H44" s="9">
        <f t="shared" si="5"/>
        <v>53603.825625</v>
      </c>
      <c r="I44" s="9">
        <f t="shared" si="5"/>
        <v>56284.01690625</v>
      </c>
      <c r="J44" s="9">
        <f t="shared" si="5"/>
        <v>59098.2177515625</v>
      </c>
      <c r="K44" s="9">
        <f t="shared" si="5"/>
        <v>62053.128639140625</v>
      </c>
      <c r="L44" s="9">
        <f t="shared" si="5"/>
        <v>65155.785071097656</v>
      </c>
      <c r="M44" s="9">
        <f t="shared" si="5"/>
        <v>68413.57432465254</v>
      </c>
      <c r="N44" s="9">
        <f t="shared" si="5"/>
        <v>71834.25304088516</v>
      </c>
      <c r="O44" s="9">
        <f t="shared" si="5"/>
        <v>75425.96569292941</v>
      </c>
      <c r="P44" s="9">
        <f t="shared" si="5"/>
        <v>79197.26397757589</v>
      </c>
      <c r="Q44" s="9">
        <f t="shared" si="5"/>
        <v>83157.12717645468</v>
      </c>
      <c r="R44" s="9">
        <f t="shared" si="5"/>
        <v>87314.98353527742</v>
      </c>
      <c r="S44" s="9">
        <f t="shared" si="5"/>
        <v>91680.7327120413</v>
      </c>
      <c r="T44" s="9">
        <f t="shared" si="5"/>
        <v>96264.76934764336</v>
      </c>
      <c r="U44" s="9">
        <f t="shared" si="5"/>
        <v>101078.00781502553</v>
      </c>
      <c r="V44" s="9">
        <f t="shared" si="5"/>
        <v>106131.90820577681</v>
      </c>
      <c r="W44" s="9">
        <f t="shared" si="5"/>
        <v>111438.50361606565</v>
      </c>
      <c r="X44" s="9">
        <f t="shared" si="5"/>
        <v>117010.42879686893</v>
      </c>
      <c r="Y44" s="9">
        <f t="shared" si="5"/>
        <v>122860.95023671238</v>
      </c>
      <c r="Z44" s="9">
        <f t="shared" si="5"/>
        <v>129003.99774854799</v>
      </c>
      <c r="AA44" s="9">
        <f t="shared" si="5"/>
        <v>135454.19763597538</v>
      </c>
      <c r="AB44" s="9">
        <f t="shared" si="5"/>
        <v>142226.90751777415</v>
      </c>
      <c r="AC44" s="9">
        <f t="shared" si="5"/>
        <v>149338.25289366287</v>
      </c>
      <c r="AD44" s="9">
        <f t="shared" si="5"/>
        <v>156805.16553834602</v>
      </c>
      <c r="AE44" s="9">
        <f t="shared" si="5"/>
        <v>164645.42381526332</v>
      </c>
      <c r="AF44" s="9">
        <f t="shared" si="5"/>
        <v>172877.69500602648</v>
      </c>
      <c r="AG44" s="9">
        <f t="shared" si="5"/>
        <v>181521.5797563278</v>
      </c>
      <c r="AH44" s="9">
        <f t="shared" si="5"/>
        <v>190597.65874414417</v>
      </c>
      <c r="AI44" s="9">
        <f t="shared" si="5"/>
        <v>200127.54168135137</v>
      </c>
      <c r="AJ44" s="9">
        <f t="shared" si="5"/>
        <v>210133.91876541893</v>
      </c>
      <c r="AK44" s="9">
        <f t="shared" si="5"/>
        <v>220640.61470368988</v>
      </c>
      <c r="AL44" s="9">
        <f t="shared" si="5"/>
        <v>231672.64543887437</v>
      </c>
      <c r="AM44" s="9">
        <f t="shared" si="5"/>
        <v>243256.2777108181</v>
      </c>
      <c r="AN44" s="9">
        <f t="shared" si="5"/>
        <v>255419.091596359</v>
      </c>
      <c r="AO44" s="9">
        <f t="shared" si="5"/>
        <v>268190.046176177</v>
      </c>
      <c r="AP44" s="9">
        <f t="shared" si="5"/>
        <v>281599.54848498583</v>
      </c>
      <c r="AQ44" s="9">
        <f t="shared" si="5"/>
        <v>295679.5259092351</v>
      </c>
      <c r="AR44" s="9">
        <f t="shared" si="5"/>
        <v>310463.5022046969</v>
      </c>
      <c r="AS44" s="9">
        <f t="shared" si="5"/>
        <v>325986.6773149317</v>
      </c>
      <c r="AT44" s="9">
        <f t="shared" si="5"/>
        <v>342286.01118067827</v>
      </c>
      <c r="AU44" s="9">
        <f t="shared" si="5"/>
        <v>359400.3117397122</v>
      </c>
      <c r="AV44" s="9">
        <f t="shared" si="5"/>
        <v>377370.3273266978</v>
      </c>
      <c r="AW44" s="9">
        <f t="shared" si="5"/>
        <v>396238.8436930327</v>
      </c>
      <c r="AX44" s="9">
        <f t="shared" si="5"/>
        <v>416050.7858776843</v>
      </c>
      <c r="AY44" s="9">
        <f t="shared" si="5"/>
        <v>436853.32517156855</v>
      </c>
      <c r="AZ44" s="9">
        <f t="shared" si="5"/>
        <v>458695.99143014697</v>
      </c>
      <c r="BA44" s="9">
        <f t="shared" si="5"/>
        <v>481630.79100165435</v>
      </c>
      <c r="BB44" s="9">
        <f t="shared" si="5"/>
        <v>505712.33055173705</v>
      </c>
      <c r="BC44" s="9">
        <f t="shared" si="5"/>
        <v>530997.9470793239</v>
      </c>
      <c r="BD44" s="9">
        <f t="shared" si="5"/>
        <v>557547.8444332902</v>
      </c>
      <c r="BE44" s="9">
        <f t="shared" si="5"/>
        <v>585425.2366549547</v>
      </c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2.75">
      <c r="A45" s="7" t="s">
        <v>62</v>
      </c>
      <c r="B45" s="49">
        <f>B181*(1-$B$36)</f>
        <v>5904.25</v>
      </c>
      <c r="C45" s="49">
        <f>B181</f>
        <v>6215</v>
      </c>
      <c r="D45" s="49">
        <f aca="true" t="shared" si="6" ref="D45:BE45">C181</f>
        <v>6571.7</v>
      </c>
      <c r="E45" s="49">
        <f t="shared" si="6"/>
        <v>6948.258</v>
      </c>
      <c r="F45" s="49">
        <f t="shared" si="6"/>
        <v>7343.69982</v>
      </c>
      <c r="G45" s="49">
        <f t="shared" si="6"/>
        <v>7759.6028878</v>
      </c>
      <c r="H45" s="49">
        <f t="shared" si="6"/>
        <v>8197.098832061998</v>
      </c>
      <c r="I45" s="49">
        <f t="shared" si="6"/>
        <v>8656.876205531978</v>
      </c>
      <c r="J45" s="49">
        <f t="shared" si="6"/>
        <v>9140.683344950134</v>
      </c>
      <c r="K45" s="49">
        <f t="shared" si="6"/>
        <v>9649.331374504858</v>
      </c>
      <c r="L45" s="49">
        <f t="shared" si="6"/>
        <v>10184.697360029608</v>
      </c>
      <c r="M45" s="49">
        <f t="shared" si="6"/>
        <v>10747.727621502574</v>
      </c>
      <c r="N45" s="49">
        <f t="shared" si="6"/>
        <v>11339.941211788047</v>
      </c>
      <c r="O45" s="49">
        <f t="shared" si="6"/>
        <v>11961.93356995621</v>
      </c>
      <c r="P45" s="49">
        <f t="shared" si="6"/>
        <v>12616.380357935926</v>
      </c>
      <c r="Q45" s="49">
        <f t="shared" si="6"/>
        <v>13305.041489693911</v>
      </c>
      <c r="R45" s="49">
        <f t="shared" si="6"/>
        <v>14071.09545165788</v>
      </c>
      <c r="S45" s="49">
        <f t="shared" si="6"/>
        <v>14924.758008161207</v>
      </c>
      <c r="T45" s="49">
        <f t="shared" si="6"/>
        <v>15823.723003846517</v>
      </c>
      <c r="U45" s="49">
        <f t="shared" si="6"/>
        <v>16773.029333127186</v>
      </c>
      <c r="V45" s="49">
        <f t="shared" si="6"/>
        <v>17773.868786035415</v>
      </c>
      <c r="W45" s="49">
        <f t="shared" si="6"/>
        <v>18830.593731039135</v>
      </c>
      <c r="X45" s="49">
        <f t="shared" si="6"/>
        <v>19943.72518352112</v>
      </c>
      <c r="Y45" s="49">
        <f t="shared" si="6"/>
        <v>21117.461279264397</v>
      </c>
      <c r="Z45" s="49">
        <f t="shared" si="6"/>
        <v>22354.186173257534</v>
      </c>
      <c r="AA45" s="49">
        <f t="shared" si="6"/>
        <v>23691.332547804228</v>
      </c>
      <c r="AB45" s="49">
        <f t="shared" si="6"/>
        <v>25114.651358283692</v>
      </c>
      <c r="AC45" s="49">
        <f t="shared" si="6"/>
        <v>26612.96332776988</v>
      </c>
      <c r="AD45" s="49">
        <f t="shared" si="6"/>
        <v>28190.382472945283</v>
      </c>
      <c r="AE45" s="49">
        <f t="shared" si="6"/>
        <v>29851.11803798665</v>
      </c>
      <c r="AF45" s="49">
        <f t="shared" si="6"/>
        <v>31598.101394531936</v>
      </c>
      <c r="AG45" s="49">
        <f t="shared" si="6"/>
        <v>33438.78963719123</v>
      </c>
      <c r="AH45" s="49">
        <f t="shared" si="6"/>
        <v>35374.441344063154</v>
      </c>
      <c r="AI45" s="49">
        <f t="shared" si="6"/>
        <v>37413.62697505932</v>
      </c>
      <c r="AJ45" s="49">
        <f t="shared" si="6"/>
        <v>39560.24027892859</v>
      </c>
      <c r="AK45" s="49">
        <f t="shared" si="6"/>
        <v>41819.86949325559</v>
      </c>
      <c r="AL45" s="49">
        <f t="shared" si="6"/>
        <v>44198.56916069099</v>
      </c>
      <c r="AM45" s="49">
        <f t="shared" si="6"/>
        <v>46702.26161030987</v>
      </c>
      <c r="AN45" s="49">
        <f t="shared" si="6"/>
        <v>49338.51822331091</v>
      </c>
      <c r="AO45" s="49">
        <f t="shared" si="6"/>
        <v>52111.90118249555</v>
      </c>
      <c r="AP45" s="49">
        <f t="shared" si="6"/>
        <v>55032.54019483946</v>
      </c>
      <c r="AQ45" s="49">
        <f t="shared" si="6"/>
        <v>58106.001564980776</v>
      </c>
      <c r="AR45" s="49">
        <f t="shared" si="6"/>
        <v>61339.92395201378</v>
      </c>
      <c r="AS45" s="49">
        <f t="shared" si="6"/>
        <v>64744.31399392986</v>
      </c>
      <c r="AT45" s="49">
        <f t="shared" si="6"/>
        <v>68293.57461466265</v>
      </c>
      <c r="AU45" s="49">
        <f t="shared" si="6"/>
        <v>72008.60743135368</v>
      </c>
      <c r="AV45" s="49">
        <f t="shared" si="6"/>
        <v>75919.72405231757</v>
      </c>
      <c r="AW45" s="49">
        <f t="shared" si="6"/>
        <v>80040.92495430552</v>
      </c>
      <c r="AX45" s="49">
        <f t="shared" si="6"/>
        <v>84380.3134893677</v>
      </c>
      <c r="AY45" s="49">
        <f t="shared" si="6"/>
        <v>88949.62614267692</v>
      </c>
      <c r="AZ45" s="49">
        <f t="shared" si="6"/>
        <v>93762.26430780522</v>
      </c>
      <c r="BA45" s="49">
        <f t="shared" si="6"/>
        <v>98828.8276555097</v>
      </c>
      <c r="BB45" s="49">
        <f t="shared" si="6"/>
        <v>104166.14917589199</v>
      </c>
      <c r="BC45" s="49">
        <f t="shared" si="6"/>
        <v>109785.33197779764</v>
      </c>
      <c r="BD45" s="49">
        <f t="shared" si="6"/>
        <v>115701.28793352305</v>
      </c>
      <c r="BE45" s="49">
        <f t="shared" si="6"/>
        <v>121931.77826130815</v>
      </c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.75">
      <c r="A46" s="6" t="s">
        <v>63</v>
      </c>
      <c r="B46" s="10">
        <f>B44*$B$12</f>
        <v>20000</v>
      </c>
      <c r="C46" s="10">
        <f aca="true" t="shared" si="7" ref="C46:BE46">C44*$B$12</f>
        <v>21000</v>
      </c>
      <c r="D46" s="10">
        <f t="shared" si="7"/>
        <v>22050</v>
      </c>
      <c r="E46" s="10">
        <f t="shared" si="7"/>
        <v>23152.5</v>
      </c>
      <c r="F46" s="10">
        <f t="shared" si="7"/>
        <v>24310.125</v>
      </c>
      <c r="G46" s="10">
        <f t="shared" si="7"/>
        <v>25525.63125</v>
      </c>
      <c r="H46" s="10">
        <f t="shared" si="7"/>
        <v>26801.9128125</v>
      </c>
      <c r="I46" s="10">
        <f t="shared" si="7"/>
        <v>28142.008453125</v>
      </c>
      <c r="J46" s="10">
        <f t="shared" si="7"/>
        <v>29549.10887578125</v>
      </c>
      <c r="K46" s="10">
        <f t="shared" si="7"/>
        <v>31026.564319570312</v>
      </c>
      <c r="L46" s="10">
        <f t="shared" si="7"/>
        <v>32577.892535548828</v>
      </c>
      <c r="M46" s="10">
        <f t="shared" si="7"/>
        <v>34206.78716232627</v>
      </c>
      <c r="N46" s="10">
        <f t="shared" si="7"/>
        <v>35917.12652044258</v>
      </c>
      <c r="O46" s="10">
        <f t="shared" si="7"/>
        <v>37712.98284646471</v>
      </c>
      <c r="P46" s="10">
        <f t="shared" si="7"/>
        <v>39598.63198878794</v>
      </c>
      <c r="Q46" s="10">
        <f t="shared" si="7"/>
        <v>41578.56358822734</v>
      </c>
      <c r="R46" s="10">
        <f t="shared" si="7"/>
        <v>43657.49176763871</v>
      </c>
      <c r="S46" s="10">
        <f t="shared" si="7"/>
        <v>45840.36635602065</v>
      </c>
      <c r="T46" s="10">
        <f t="shared" si="7"/>
        <v>48132.38467382168</v>
      </c>
      <c r="U46" s="10">
        <f t="shared" si="7"/>
        <v>50539.003907512764</v>
      </c>
      <c r="V46" s="10">
        <f t="shared" si="7"/>
        <v>53065.954102888405</v>
      </c>
      <c r="W46" s="10">
        <f t="shared" si="7"/>
        <v>55719.25180803282</v>
      </c>
      <c r="X46" s="10">
        <f t="shared" si="7"/>
        <v>58505.214398434466</v>
      </c>
      <c r="Y46" s="10">
        <f t="shared" si="7"/>
        <v>61430.47511835619</v>
      </c>
      <c r="Z46" s="10">
        <f t="shared" si="7"/>
        <v>64501.998874273995</v>
      </c>
      <c r="AA46" s="10">
        <f t="shared" si="7"/>
        <v>67727.09881798769</v>
      </c>
      <c r="AB46" s="10">
        <f t="shared" si="7"/>
        <v>71113.45375888707</v>
      </c>
      <c r="AC46" s="10">
        <f t="shared" si="7"/>
        <v>74669.12644683143</v>
      </c>
      <c r="AD46" s="10">
        <f t="shared" si="7"/>
        <v>78402.58276917301</v>
      </c>
      <c r="AE46" s="10">
        <f t="shared" si="7"/>
        <v>82322.71190763166</v>
      </c>
      <c r="AF46" s="10">
        <f t="shared" si="7"/>
        <v>86438.84750301324</v>
      </c>
      <c r="AG46" s="10">
        <f t="shared" si="7"/>
        <v>90760.7898781639</v>
      </c>
      <c r="AH46" s="10">
        <f t="shared" si="7"/>
        <v>95298.82937207208</v>
      </c>
      <c r="AI46" s="10">
        <f t="shared" si="7"/>
        <v>100063.77084067569</v>
      </c>
      <c r="AJ46" s="10">
        <f t="shared" si="7"/>
        <v>105066.95938270946</v>
      </c>
      <c r="AK46" s="10">
        <f t="shared" si="7"/>
        <v>110320.30735184494</v>
      </c>
      <c r="AL46" s="10">
        <f t="shared" si="7"/>
        <v>115836.32271943719</v>
      </c>
      <c r="AM46" s="10">
        <f t="shared" si="7"/>
        <v>121628.13885540905</v>
      </c>
      <c r="AN46" s="10">
        <f t="shared" si="7"/>
        <v>127709.5457981795</v>
      </c>
      <c r="AO46" s="10">
        <f t="shared" si="7"/>
        <v>134095.0230880885</v>
      </c>
      <c r="AP46" s="10">
        <f t="shared" si="7"/>
        <v>140799.77424249292</v>
      </c>
      <c r="AQ46" s="10">
        <f t="shared" si="7"/>
        <v>147839.76295461756</v>
      </c>
      <c r="AR46" s="10">
        <f t="shared" si="7"/>
        <v>155231.75110234844</v>
      </c>
      <c r="AS46" s="10">
        <f t="shared" si="7"/>
        <v>162993.33865746585</v>
      </c>
      <c r="AT46" s="10">
        <f t="shared" si="7"/>
        <v>171143.00559033913</v>
      </c>
      <c r="AU46" s="10">
        <f t="shared" si="7"/>
        <v>179700.1558698561</v>
      </c>
      <c r="AV46" s="10">
        <f t="shared" si="7"/>
        <v>188685.1636633489</v>
      </c>
      <c r="AW46" s="10">
        <f t="shared" si="7"/>
        <v>198119.42184651634</v>
      </c>
      <c r="AX46" s="10">
        <f t="shared" si="7"/>
        <v>208025.39293884215</v>
      </c>
      <c r="AY46" s="10">
        <f t="shared" si="7"/>
        <v>218426.66258578427</v>
      </c>
      <c r="AZ46" s="10">
        <f t="shared" si="7"/>
        <v>229347.99571507348</v>
      </c>
      <c r="BA46" s="10">
        <f t="shared" si="7"/>
        <v>240815.39550082717</v>
      </c>
      <c r="BB46" s="10">
        <f t="shared" si="7"/>
        <v>252856.16527586852</v>
      </c>
      <c r="BC46" s="10">
        <f t="shared" si="7"/>
        <v>265498.97353966197</v>
      </c>
      <c r="BD46" s="10">
        <f t="shared" si="7"/>
        <v>278773.9222166451</v>
      </c>
      <c r="BE46" s="10">
        <f t="shared" si="7"/>
        <v>292712.61832747736</v>
      </c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.75">
      <c r="A48" s="26" t="s">
        <v>64</v>
      </c>
      <c r="B48" s="9">
        <f>B44-B45-B46</f>
        <v>14095.75</v>
      </c>
      <c r="C48" s="9">
        <f>C44-C45-C46</f>
        <v>14785</v>
      </c>
      <c r="D48" s="9">
        <f aca="true" t="shared" si="8" ref="D48:BE48">D44-D45-D46</f>
        <v>15478.300000000003</v>
      </c>
      <c r="E48" s="9">
        <f t="shared" si="8"/>
        <v>16204.241999999998</v>
      </c>
      <c r="F48" s="9">
        <f t="shared" si="8"/>
        <v>16966.42518</v>
      </c>
      <c r="G48" s="9">
        <f t="shared" si="8"/>
        <v>17766.0283622</v>
      </c>
      <c r="H48" s="9">
        <f t="shared" si="8"/>
        <v>18604.813980438004</v>
      </c>
      <c r="I48" s="9">
        <f t="shared" si="8"/>
        <v>19485.132247593025</v>
      </c>
      <c r="J48" s="9">
        <f t="shared" si="8"/>
        <v>20408.425530831115</v>
      </c>
      <c r="K48" s="9">
        <f t="shared" si="8"/>
        <v>21377.232945065454</v>
      </c>
      <c r="L48" s="9">
        <f t="shared" si="8"/>
        <v>22393.195175519217</v>
      </c>
      <c r="M48" s="9">
        <f t="shared" si="8"/>
        <v>23459.05954082369</v>
      </c>
      <c r="N48" s="9">
        <f t="shared" si="8"/>
        <v>24577.18530865453</v>
      </c>
      <c r="O48" s="9">
        <f t="shared" si="8"/>
        <v>25751.0492765085</v>
      </c>
      <c r="P48" s="9">
        <f t="shared" si="8"/>
        <v>26982.25163085202</v>
      </c>
      <c r="Q48" s="9">
        <f t="shared" si="8"/>
        <v>28273.522098533438</v>
      </c>
      <c r="R48" s="9">
        <f t="shared" si="8"/>
        <v>29586.396315980834</v>
      </c>
      <c r="S48" s="9">
        <f t="shared" si="8"/>
        <v>30915.608347859437</v>
      </c>
      <c r="T48" s="9">
        <f t="shared" si="8"/>
        <v>32308.66166997516</v>
      </c>
      <c r="U48" s="9">
        <f t="shared" si="8"/>
        <v>33765.97457438558</v>
      </c>
      <c r="V48" s="9">
        <f t="shared" si="8"/>
        <v>35292.085316852994</v>
      </c>
      <c r="W48" s="9">
        <f t="shared" si="8"/>
        <v>36888.65807699369</v>
      </c>
      <c r="X48" s="9">
        <f t="shared" si="8"/>
        <v>38561.489214913345</v>
      </c>
      <c r="Y48" s="9">
        <f t="shared" si="8"/>
        <v>40313.0138390918</v>
      </c>
      <c r="Z48" s="9">
        <f t="shared" si="8"/>
        <v>42147.81270101646</v>
      </c>
      <c r="AA48" s="9">
        <f t="shared" si="8"/>
        <v>44035.76627018346</v>
      </c>
      <c r="AB48" s="9">
        <f t="shared" si="8"/>
        <v>45998.80240060338</v>
      </c>
      <c r="AC48" s="9">
        <f t="shared" si="8"/>
        <v>48056.163119061544</v>
      </c>
      <c r="AD48" s="9">
        <f t="shared" si="8"/>
        <v>50212.20029622772</v>
      </c>
      <c r="AE48" s="9">
        <f t="shared" si="8"/>
        <v>52471.593869645</v>
      </c>
      <c r="AF48" s="9">
        <f t="shared" si="8"/>
        <v>54840.74610848131</v>
      </c>
      <c r="AG48" s="9">
        <f t="shared" si="8"/>
        <v>57322.00024097267</v>
      </c>
      <c r="AH48" s="9">
        <f t="shared" si="8"/>
        <v>59924.388028008936</v>
      </c>
      <c r="AI48" s="9">
        <f t="shared" si="8"/>
        <v>62650.14386561635</v>
      </c>
      <c r="AJ48" s="9">
        <f t="shared" si="8"/>
        <v>65506.719103780866</v>
      </c>
      <c r="AK48" s="9">
        <f t="shared" si="8"/>
        <v>68500.43785858934</v>
      </c>
      <c r="AL48" s="9">
        <f t="shared" si="8"/>
        <v>71637.75355874619</v>
      </c>
      <c r="AM48" s="9">
        <f t="shared" si="8"/>
        <v>74925.87724509917</v>
      </c>
      <c r="AN48" s="9">
        <f t="shared" si="8"/>
        <v>78371.0275748686</v>
      </c>
      <c r="AO48" s="9">
        <f t="shared" si="8"/>
        <v>81983.12190559294</v>
      </c>
      <c r="AP48" s="9">
        <f t="shared" si="8"/>
        <v>85767.23404765344</v>
      </c>
      <c r="AQ48" s="9">
        <f t="shared" si="8"/>
        <v>89733.76138963678</v>
      </c>
      <c r="AR48" s="9">
        <f t="shared" si="8"/>
        <v>93891.82715033466</v>
      </c>
      <c r="AS48" s="9">
        <f t="shared" si="8"/>
        <v>98249.024663536</v>
      </c>
      <c r="AT48" s="9">
        <f t="shared" si="8"/>
        <v>102849.43097567646</v>
      </c>
      <c r="AU48" s="9">
        <f t="shared" si="8"/>
        <v>107691.54843850239</v>
      </c>
      <c r="AV48" s="9">
        <f t="shared" si="8"/>
        <v>112765.43961103135</v>
      </c>
      <c r="AW48" s="9">
        <f t="shared" si="8"/>
        <v>118078.49689221082</v>
      </c>
      <c r="AX48" s="9">
        <f t="shared" si="8"/>
        <v>123645.07944947443</v>
      </c>
      <c r="AY48" s="9">
        <f t="shared" si="8"/>
        <v>129477.03644310735</v>
      </c>
      <c r="AZ48" s="9">
        <f t="shared" si="8"/>
        <v>135585.73140726826</v>
      </c>
      <c r="BA48" s="9">
        <f t="shared" si="8"/>
        <v>141986.56784531748</v>
      </c>
      <c r="BB48" s="9">
        <f t="shared" si="8"/>
        <v>148690.01609997652</v>
      </c>
      <c r="BC48" s="9">
        <f t="shared" si="8"/>
        <v>155713.6415618643</v>
      </c>
      <c r="BD48" s="9">
        <f t="shared" si="8"/>
        <v>163072.63428312202</v>
      </c>
      <c r="BE48" s="9">
        <f t="shared" si="8"/>
        <v>170780.8400661692</v>
      </c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.75">
      <c r="A49" s="2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>
      <c r="A50" s="83" t="s">
        <v>65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>
      <c r="A51" s="7" t="s">
        <v>61</v>
      </c>
      <c r="B51" s="9">
        <f>B11</f>
        <v>40000</v>
      </c>
      <c r="C51" s="9">
        <f>B51+(B51*$B$36)</f>
        <v>42000</v>
      </c>
      <c r="D51" s="9">
        <f aca="true" t="shared" si="9" ref="D51:BE51">C51+(C51*$B$36)</f>
        <v>44100</v>
      </c>
      <c r="E51" s="9">
        <f t="shared" si="9"/>
        <v>46305</v>
      </c>
      <c r="F51" s="9">
        <f t="shared" si="9"/>
        <v>48620.25</v>
      </c>
      <c r="G51" s="9">
        <f t="shared" si="9"/>
        <v>51051.2625</v>
      </c>
      <c r="H51" s="9">
        <f t="shared" si="9"/>
        <v>53603.825625</v>
      </c>
      <c r="I51" s="9">
        <f t="shared" si="9"/>
        <v>56284.01690625</v>
      </c>
      <c r="J51" s="9">
        <f t="shared" si="9"/>
        <v>59098.2177515625</v>
      </c>
      <c r="K51" s="9">
        <f t="shared" si="9"/>
        <v>62053.128639140625</v>
      </c>
      <c r="L51" s="9">
        <f t="shared" si="9"/>
        <v>65155.785071097656</v>
      </c>
      <c r="M51" s="9">
        <f t="shared" si="9"/>
        <v>68413.57432465254</v>
      </c>
      <c r="N51" s="9">
        <f t="shared" si="9"/>
        <v>71834.25304088516</v>
      </c>
      <c r="O51" s="9">
        <f t="shared" si="9"/>
        <v>75425.96569292941</v>
      </c>
      <c r="P51" s="9">
        <f t="shared" si="9"/>
        <v>79197.26397757589</v>
      </c>
      <c r="Q51" s="9">
        <f t="shared" si="9"/>
        <v>83157.12717645468</v>
      </c>
      <c r="R51" s="9">
        <f t="shared" si="9"/>
        <v>87314.98353527742</v>
      </c>
      <c r="S51" s="9">
        <f t="shared" si="9"/>
        <v>91680.7327120413</v>
      </c>
      <c r="T51" s="9">
        <f t="shared" si="9"/>
        <v>96264.76934764336</v>
      </c>
      <c r="U51" s="9">
        <f t="shared" si="9"/>
        <v>101078.00781502553</v>
      </c>
      <c r="V51" s="9">
        <f t="shared" si="9"/>
        <v>106131.90820577681</v>
      </c>
      <c r="W51" s="9">
        <f t="shared" si="9"/>
        <v>111438.50361606565</v>
      </c>
      <c r="X51" s="9">
        <f t="shared" si="9"/>
        <v>117010.42879686893</v>
      </c>
      <c r="Y51" s="9">
        <f t="shared" si="9"/>
        <v>122860.95023671238</v>
      </c>
      <c r="Z51" s="9">
        <f t="shared" si="9"/>
        <v>129003.99774854799</v>
      </c>
      <c r="AA51" s="9">
        <f t="shared" si="9"/>
        <v>135454.19763597538</v>
      </c>
      <c r="AB51" s="9">
        <f t="shared" si="9"/>
        <v>142226.90751777415</v>
      </c>
      <c r="AC51" s="9">
        <f t="shared" si="9"/>
        <v>149338.25289366287</v>
      </c>
      <c r="AD51" s="9">
        <f t="shared" si="9"/>
        <v>156805.16553834602</v>
      </c>
      <c r="AE51" s="9">
        <f t="shared" si="9"/>
        <v>164645.42381526332</v>
      </c>
      <c r="AF51" s="9">
        <f t="shared" si="9"/>
        <v>172877.69500602648</v>
      </c>
      <c r="AG51" s="9">
        <f t="shared" si="9"/>
        <v>181521.5797563278</v>
      </c>
      <c r="AH51" s="9">
        <f t="shared" si="9"/>
        <v>190597.65874414417</v>
      </c>
      <c r="AI51" s="9">
        <f t="shared" si="9"/>
        <v>200127.54168135137</v>
      </c>
      <c r="AJ51" s="9">
        <f t="shared" si="9"/>
        <v>210133.91876541893</v>
      </c>
      <c r="AK51" s="9">
        <f t="shared" si="9"/>
        <v>220640.61470368988</v>
      </c>
      <c r="AL51" s="9">
        <f t="shared" si="9"/>
        <v>231672.64543887437</v>
      </c>
      <c r="AM51" s="9">
        <f t="shared" si="9"/>
        <v>243256.2777108181</v>
      </c>
      <c r="AN51" s="9">
        <f t="shared" si="9"/>
        <v>255419.091596359</v>
      </c>
      <c r="AO51" s="9">
        <f t="shared" si="9"/>
        <v>268190.046176177</v>
      </c>
      <c r="AP51" s="9">
        <f t="shared" si="9"/>
        <v>281599.54848498583</v>
      </c>
      <c r="AQ51" s="9">
        <f t="shared" si="9"/>
        <v>295679.5259092351</v>
      </c>
      <c r="AR51" s="9">
        <f t="shared" si="9"/>
        <v>310463.5022046969</v>
      </c>
      <c r="AS51" s="9">
        <f t="shared" si="9"/>
        <v>325986.6773149317</v>
      </c>
      <c r="AT51" s="9">
        <f t="shared" si="9"/>
        <v>342286.01118067827</v>
      </c>
      <c r="AU51" s="9">
        <f t="shared" si="9"/>
        <v>359400.3117397122</v>
      </c>
      <c r="AV51" s="9">
        <f t="shared" si="9"/>
        <v>377370.3273266978</v>
      </c>
      <c r="AW51" s="9">
        <f t="shared" si="9"/>
        <v>396238.8436930327</v>
      </c>
      <c r="AX51" s="9">
        <f t="shared" si="9"/>
        <v>416050.7858776843</v>
      </c>
      <c r="AY51" s="9">
        <f t="shared" si="9"/>
        <v>436853.32517156855</v>
      </c>
      <c r="AZ51" s="9">
        <f t="shared" si="9"/>
        <v>458695.99143014697</v>
      </c>
      <c r="BA51" s="9">
        <f t="shared" si="9"/>
        <v>481630.79100165435</v>
      </c>
      <c r="BB51" s="9">
        <f t="shared" si="9"/>
        <v>505712.33055173705</v>
      </c>
      <c r="BC51" s="9">
        <f t="shared" si="9"/>
        <v>530997.9470793239</v>
      </c>
      <c r="BD51" s="9">
        <f t="shared" si="9"/>
        <v>557547.8444332902</v>
      </c>
      <c r="BE51" s="9">
        <f t="shared" si="9"/>
        <v>585425.2366549547</v>
      </c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2.75">
      <c r="A52" s="7" t="s">
        <v>62</v>
      </c>
      <c r="B52" s="49">
        <f>B181*(1-$B$36)</f>
        <v>5904.25</v>
      </c>
      <c r="C52" s="49">
        <f>B181</f>
        <v>6215</v>
      </c>
      <c r="D52" s="49">
        <f aca="true" t="shared" si="10" ref="D52:BE52">C181</f>
        <v>6571.7</v>
      </c>
      <c r="E52" s="49">
        <f t="shared" si="10"/>
        <v>6948.258</v>
      </c>
      <c r="F52" s="49">
        <f t="shared" si="10"/>
        <v>7343.69982</v>
      </c>
      <c r="G52" s="49">
        <f t="shared" si="10"/>
        <v>7759.6028878</v>
      </c>
      <c r="H52" s="49">
        <f t="shared" si="10"/>
        <v>8197.098832061998</v>
      </c>
      <c r="I52" s="49">
        <f t="shared" si="10"/>
        <v>8656.876205531978</v>
      </c>
      <c r="J52" s="49">
        <f t="shared" si="10"/>
        <v>9140.683344950134</v>
      </c>
      <c r="K52" s="49">
        <f t="shared" si="10"/>
        <v>9649.331374504858</v>
      </c>
      <c r="L52" s="49">
        <f t="shared" si="10"/>
        <v>10184.697360029608</v>
      </c>
      <c r="M52" s="49">
        <f t="shared" si="10"/>
        <v>10747.727621502574</v>
      </c>
      <c r="N52" s="49">
        <f t="shared" si="10"/>
        <v>11339.941211788047</v>
      </c>
      <c r="O52" s="49">
        <f t="shared" si="10"/>
        <v>11961.93356995621</v>
      </c>
      <c r="P52" s="49">
        <f t="shared" si="10"/>
        <v>12616.380357935926</v>
      </c>
      <c r="Q52" s="49">
        <f t="shared" si="10"/>
        <v>13305.041489693911</v>
      </c>
      <c r="R52" s="49">
        <f t="shared" si="10"/>
        <v>14071.09545165788</v>
      </c>
      <c r="S52" s="49">
        <f t="shared" si="10"/>
        <v>14924.758008161207</v>
      </c>
      <c r="T52" s="49">
        <f t="shared" si="10"/>
        <v>15823.723003846517</v>
      </c>
      <c r="U52" s="49">
        <f t="shared" si="10"/>
        <v>16773.029333127186</v>
      </c>
      <c r="V52" s="49">
        <f t="shared" si="10"/>
        <v>17773.868786035415</v>
      </c>
      <c r="W52" s="49">
        <f t="shared" si="10"/>
        <v>18830.593731039135</v>
      </c>
      <c r="X52" s="49">
        <f t="shared" si="10"/>
        <v>19943.72518352112</v>
      </c>
      <c r="Y52" s="49">
        <f t="shared" si="10"/>
        <v>21117.461279264397</v>
      </c>
      <c r="Z52" s="49">
        <f t="shared" si="10"/>
        <v>22354.186173257534</v>
      </c>
      <c r="AA52" s="49">
        <f t="shared" si="10"/>
        <v>23691.332547804228</v>
      </c>
      <c r="AB52" s="49">
        <f t="shared" si="10"/>
        <v>25114.651358283692</v>
      </c>
      <c r="AC52" s="49">
        <f t="shared" si="10"/>
        <v>26612.96332776988</v>
      </c>
      <c r="AD52" s="49">
        <f t="shared" si="10"/>
        <v>28190.382472945283</v>
      </c>
      <c r="AE52" s="49">
        <f t="shared" si="10"/>
        <v>29851.11803798665</v>
      </c>
      <c r="AF52" s="49">
        <f t="shared" si="10"/>
        <v>31598.101394531936</v>
      </c>
      <c r="AG52" s="49">
        <f t="shared" si="10"/>
        <v>33438.78963719123</v>
      </c>
      <c r="AH52" s="49">
        <f t="shared" si="10"/>
        <v>35374.441344063154</v>
      </c>
      <c r="AI52" s="49">
        <f t="shared" si="10"/>
        <v>37413.62697505932</v>
      </c>
      <c r="AJ52" s="49">
        <f t="shared" si="10"/>
        <v>39560.24027892859</v>
      </c>
      <c r="AK52" s="49">
        <f t="shared" si="10"/>
        <v>41819.86949325559</v>
      </c>
      <c r="AL52" s="49">
        <f t="shared" si="10"/>
        <v>44198.56916069099</v>
      </c>
      <c r="AM52" s="49">
        <f t="shared" si="10"/>
        <v>46702.26161030987</v>
      </c>
      <c r="AN52" s="49">
        <f t="shared" si="10"/>
        <v>49338.51822331091</v>
      </c>
      <c r="AO52" s="49">
        <f t="shared" si="10"/>
        <v>52111.90118249555</v>
      </c>
      <c r="AP52" s="49">
        <f t="shared" si="10"/>
        <v>55032.54019483946</v>
      </c>
      <c r="AQ52" s="49">
        <f t="shared" si="10"/>
        <v>58106.001564980776</v>
      </c>
      <c r="AR52" s="49">
        <f t="shared" si="10"/>
        <v>61339.92395201378</v>
      </c>
      <c r="AS52" s="49">
        <f t="shared" si="10"/>
        <v>64744.31399392986</v>
      </c>
      <c r="AT52" s="49">
        <f t="shared" si="10"/>
        <v>68293.57461466265</v>
      </c>
      <c r="AU52" s="49">
        <f t="shared" si="10"/>
        <v>72008.60743135368</v>
      </c>
      <c r="AV52" s="49">
        <f t="shared" si="10"/>
        <v>75919.72405231757</v>
      </c>
      <c r="AW52" s="49">
        <f t="shared" si="10"/>
        <v>80040.92495430552</v>
      </c>
      <c r="AX52" s="49">
        <f t="shared" si="10"/>
        <v>84380.3134893677</v>
      </c>
      <c r="AY52" s="49">
        <f t="shared" si="10"/>
        <v>88949.62614267692</v>
      </c>
      <c r="AZ52" s="49">
        <f t="shared" si="10"/>
        <v>93762.26430780522</v>
      </c>
      <c r="BA52" s="49">
        <f t="shared" si="10"/>
        <v>98828.8276555097</v>
      </c>
      <c r="BB52" s="49">
        <f t="shared" si="10"/>
        <v>104166.14917589199</v>
      </c>
      <c r="BC52" s="49">
        <f t="shared" si="10"/>
        <v>109785.33197779764</v>
      </c>
      <c r="BD52" s="49">
        <f t="shared" si="10"/>
        <v>115701.28793352305</v>
      </c>
      <c r="BE52" s="49">
        <f t="shared" si="10"/>
        <v>121931.77826130815</v>
      </c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2.75">
      <c r="A53" s="26" t="s">
        <v>64</v>
      </c>
      <c r="B53" s="10">
        <f>B48</f>
        <v>14095.75</v>
      </c>
      <c r="C53" s="10">
        <f aca="true" t="shared" si="11" ref="C53:AH53">B53*(1+$B$35+$B$9)</f>
        <v>14659.58</v>
      </c>
      <c r="D53" s="10">
        <f t="shared" si="11"/>
        <v>15245.9632</v>
      </c>
      <c r="E53" s="10">
        <f t="shared" si="11"/>
        <v>15855.801728</v>
      </c>
      <c r="F53" s="10">
        <f t="shared" si="11"/>
        <v>16490.033797120002</v>
      </c>
      <c r="G53" s="10">
        <f t="shared" si="11"/>
        <v>17149.635149004804</v>
      </c>
      <c r="H53" s="10">
        <f t="shared" si="11"/>
        <v>17835.620554964997</v>
      </c>
      <c r="I53" s="10">
        <f t="shared" si="11"/>
        <v>18549.0453771636</v>
      </c>
      <c r="J53" s="10">
        <f t="shared" si="11"/>
        <v>19291.007192250145</v>
      </c>
      <c r="K53" s="10">
        <f t="shared" si="11"/>
        <v>20062.64747994015</v>
      </c>
      <c r="L53" s="10">
        <f t="shared" si="11"/>
        <v>20865.15337913776</v>
      </c>
      <c r="M53" s="10">
        <f t="shared" si="11"/>
        <v>21699.75951430327</v>
      </c>
      <c r="N53" s="10">
        <f t="shared" si="11"/>
        <v>22567.749894875404</v>
      </c>
      <c r="O53" s="10">
        <f t="shared" si="11"/>
        <v>23470.45989067042</v>
      </c>
      <c r="P53" s="10">
        <f t="shared" si="11"/>
        <v>24409.278286297238</v>
      </c>
      <c r="Q53" s="10">
        <f t="shared" si="11"/>
        <v>25385.64941774913</v>
      </c>
      <c r="R53" s="10">
        <f t="shared" si="11"/>
        <v>26401.075394459094</v>
      </c>
      <c r="S53" s="10">
        <f t="shared" si="11"/>
        <v>27457.118410237457</v>
      </c>
      <c r="T53" s="10">
        <f t="shared" si="11"/>
        <v>28555.403146646957</v>
      </c>
      <c r="U53" s="10">
        <f t="shared" si="11"/>
        <v>29697.619272512835</v>
      </c>
      <c r="V53" s="10">
        <f t="shared" si="11"/>
        <v>30885.52404341335</v>
      </c>
      <c r="W53" s="10">
        <f t="shared" si="11"/>
        <v>32120.945005149882</v>
      </c>
      <c r="X53" s="10">
        <f t="shared" si="11"/>
        <v>33405.78280535588</v>
      </c>
      <c r="Y53" s="10">
        <f t="shared" si="11"/>
        <v>34742.014117570114</v>
      </c>
      <c r="Z53" s="10">
        <f t="shared" si="11"/>
        <v>36131.69468227292</v>
      </c>
      <c r="AA53" s="10">
        <f t="shared" si="11"/>
        <v>37576.96246956384</v>
      </c>
      <c r="AB53" s="10">
        <f t="shared" si="11"/>
        <v>39080.040968346395</v>
      </c>
      <c r="AC53" s="10">
        <f t="shared" si="11"/>
        <v>40643.242607080254</v>
      </c>
      <c r="AD53" s="10">
        <f t="shared" si="11"/>
        <v>42268.97231136347</v>
      </c>
      <c r="AE53" s="10">
        <f t="shared" si="11"/>
        <v>43959.73120381801</v>
      </c>
      <c r="AF53" s="10">
        <f t="shared" si="11"/>
        <v>45718.12045197073</v>
      </c>
      <c r="AG53" s="10">
        <f t="shared" si="11"/>
        <v>47546.84527004956</v>
      </c>
      <c r="AH53" s="10">
        <f t="shared" si="11"/>
        <v>49448.719080851544</v>
      </c>
      <c r="AI53" s="10">
        <f aca="true" t="shared" si="12" ref="AI53:BE53">AH53*(1+$B$35+$B$9)</f>
        <v>51426.667844085605</v>
      </c>
      <c r="AJ53" s="10">
        <f t="shared" si="12"/>
        <v>53483.73455784903</v>
      </c>
      <c r="AK53" s="10">
        <f t="shared" si="12"/>
        <v>55623.08394016299</v>
      </c>
      <c r="AL53" s="10">
        <f t="shared" si="12"/>
        <v>57848.007297769516</v>
      </c>
      <c r="AM53" s="10">
        <f t="shared" si="12"/>
        <v>60161.9275896803</v>
      </c>
      <c r="AN53" s="10">
        <f t="shared" si="12"/>
        <v>62568.40469326751</v>
      </c>
      <c r="AO53" s="10">
        <f t="shared" si="12"/>
        <v>65071.14088099822</v>
      </c>
      <c r="AP53" s="10">
        <f t="shared" si="12"/>
        <v>67673.98651623815</v>
      </c>
      <c r="AQ53" s="10">
        <f t="shared" si="12"/>
        <v>70380.94597688767</v>
      </c>
      <c r="AR53" s="10">
        <f t="shared" si="12"/>
        <v>73196.18381596317</v>
      </c>
      <c r="AS53" s="10">
        <f t="shared" si="12"/>
        <v>76124.03116860171</v>
      </c>
      <c r="AT53" s="10">
        <f t="shared" si="12"/>
        <v>79168.99241534578</v>
      </c>
      <c r="AU53" s="10">
        <f t="shared" si="12"/>
        <v>82335.75211195962</v>
      </c>
      <c r="AV53" s="10">
        <f t="shared" si="12"/>
        <v>85629.182196438</v>
      </c>
      <c r="AW53" s="10">
        <f t="shared" si="12"/>
        <v>89054.34948429553</v>
      </c>
      <c r="AX53" s="10">
        <f t="shared" si="12"/>
        <v>92616.52346366736</v>
      </c>
      <c r="AY53" s="10">
        <f t="shared" si="12"/>
        <v>96321.18440221406</v>
      </c>
      <c r="AZ53" s="10">
        <f t="shared" si="12"/>
        <v>100174.03177830263</v>
      </c>
      <c r="BA53" s="10">
        <f t="shared" si="12"/>
        <v>104180.99304943474</v>
      </c>
      <c r="BB53" s="10">
        <f t="shared" si="12"/>
        <v>108348.23277141213</v>
      </c>
      <c r="BC53" s="10">
        <f t="shared" si="12"/>
        <v>112682.16208226862</v>
      </c>
      <c r="BD53" s="10">
        <f t="shared" si="12"/>
        <v>117189.44856555937</v>
      </c>
      <c r="BE53" s="10">
        <f t="shared" si="12"/>
        <v>121877.02650818175</v>
      </c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.75">
      <c r="A55" s="6" t="s">
        <v>63</v>
      </c>
      <c r="B55" s="9">
        <f>B51-B52-B53</f>
        <v>20000</v>
      </c>
      <c r="C55" s="9">
        <f>C51-C52-C53</f>
        <v>21125.42</v>
      </c>
      <c r="D55" s="9">
        <f aca="true" t="shared" si="13" ref="D55:BE55">D51-D52-D53</f>
        <v>22282.336800000005</v>
      </c>
      <c r="E55" s="9">
        <f t="shared" si="13"/>
        <v>23500.940272</v>
      </c>
      <c r="F55" s="9">
        <f t="shared" si="13"/>
        <v>24786.516382879996</v>
      </c>
      <c r="G55" s="9">
        <f t="shared" si="13"/>
        <v>26142.024463195194</v>
      </c>
      <c r="H55" s="9">
        <f t="shared" si="13"/>
        <v>27571.106237973007</v>
      </c>
      <c r="I55" s="9">
        <f t="shared" si="13"/>
        <v>29078.095323554426</v>
      </c>
      <c r="J55" s="9">
        <f t="shared" si="13"/>
        <v>30666.52721436222</v>
      </c>
      <c r="K55" s="9">
        <f t="shared" si="13"/>
        <v>32341.149784695615</v>
      </c>
      <c r="L55" s="9">
        <f t="shared" si="13"/>
        <v>34105.934331930286</v>
      </c>
      <c r="M55" s="9">
        <f t="shared" si="13"/>
        <v>35966.08718884669</v>
      </c>
      <c r="N55" s="9">
        <f t="shared" si="13"/>
        <v>37926.56193422171</v>
      </c>
      <c r="O55" s="9">
        <f t="shared" si="13"/>
        <v>39993.57223230279</v>
      </c>
      <c r="P55" s="9">
        <f t="shared" si="13"/>
        <v>42171.605333342726</v>
      </c>
      <c r="Q55" s="9">
        <f t="shared" si="13"/>
        <v>44466.436269011654</v>
      </c>
      <c r="R55" s="9">
        <f t="shared" si="13"/>
        <v>46842.81268916045</v>
      </c>
      <c r="S55" s="9">
        <f t="shared" si="13"/>
        <v>49298.85629364263</v>
      </c>
      <c r="T55" s="9">
        <f t="shared" si="13"/>
        <v>51885.64319714988</v>
      </c>
      <c r="U55" s="9">
        <f t="shared" si="13"/>
        <v>54607.35920938551</v>
      </c>
      <c r="V55" s="9">
        <f t="shared" si="13"/>
        <v>57472.515376328054</v>
      </c>
      <c r="W55" s="9">
        <f t="shared" si="13"/>
        <v>60486.96487987663</v>
      </c>
      <c r="X55" s="9">
        <f t="shared" si="13"/>
        <v>63660.92080799193</v>
      </c>
      <c r="Y55" s="9">
        <f t="shared" si="13"/>
        <v>67001.47483987788</v>
      </c>
      <c r="Z55" s="9">
        <f t="shared" si="13"/>
        <v>70518.11689301753</v>
      </c>
      <c r="AA55" s="9">
        <f t="shared" si="13"/>
        <v>74185.9026186073</v>
      </c>
      <c r="AB55" s="9">
        <f t="shared" si="13"/>
        <v>78032.21519114406</v>
      </c>
      <c r="AC55" s="9">
        <f t="shared" si="13"/>
        <v>82082.04695881272</v>
      </c>
      <c r="AD55" s="9">
        <f t="shared" si="13"/>
        <v>86345.81075403726</v>
      </c>
      <c r="AE55" s="9">
        <f t="shared" si="13"/>
        <v>90834.57457345865</v>
      </c>
      <c r="AF55" s="9">
        <f t="shared" si="13"/>
        <v>95561.47315952383</v>
      </c>
      <c r="AG55" s="9">
        <f t="shared" si="13"/>
        <v>100535.94484908701</v>
      </c>
      <c r="AH55" s="9">
        <f t="shared" si="13"/>
        <v>105774.49831922947</v>
      </c>
      <c r="AI55" s="9">
        <f t="shared" si="13"/>
        <v>111287.24686220643</v>
      </c>
      <c r="AJ55" s="9">
        <f t="shared" si="13"/>
        <v>117089.9439286413</v>
      </c>
      <c r="AK55" s="9">
        <f t="shared" si="13"/>
        <v>123197.66127027129</v>
      </c>
      <c r="AL55" s="9">
        <f t="shared" si="13"/>
        <v>129626.06898041387</v>
      </c>
      <c r="AM55" s="9">
        <f t="shared" si="13"/>
        <v>136392.08851082792</v>
      </c>
      <c r="AN55" s="9">
        <f t="shared" si="13"/>
        <v>143512.1686797806</v>
      </c>
      <c r="AO55" s="9">
        <f t="shared" si="13"/>
        <v>151007.0041126832</v>
      </c>
      <c r="AP55" s="9">
        <f t="shared" si="13"/>
        <v>158893.02177390823</v>
      </c>
      <c r="AQ55" s="9">
        <f t="shared" si="13"/>
        <v>167192.5783673667</v>
      </c>
      <c r="AR55" s="9">
        <f t="shared" si="13"/>
        <v>175927.39443671994</v>
      </c>
      <c r="AS55" s="9">
        <f t="shared" si="13"/>
        <v>185118.33215240014</v>
      </c>
      <c r="AT55" s="9">
        <f t="shared" si="13"/>
        <v>194823.4441506698</v>
      </c>
      <c r="AU55" s="9">
        <f t="shared" si="13"/>
        <v>205055.95219639887</v>
      </c>
      <c r="AV55" s="9">
        <f t="shared" si="13"/>
        <v>215821.42107794224</v>
      </c>
      <c r="AW55" s="9">
        <f t="shared" si="13"/>
        <v>227143.56925443164</v>
      </c>
      <c r="AX55" s="9">
        <f t="shared" si="13"/>
        <v>239053.94892464922</v>
      </c>
      <c r="AY55" s="9">
        <f t="shared" si="13"/>
        <v>251582.51462667756</v>
      </c>
      <c r="AZ55" s="9">
        <f t="shared" si="13"/>
        <v>264759.6953440391</v>
      </c>
      <c r="BA55" s="9">
        <f t="shared" si="13"/>
        <v>278620.9702967099</v>
      </c>
      <c r="BB55" s="9">
        <f t="shared" si="13"/>
        <v>293197.9486044329</v>
      </c>
      <c r="BC55" s="9">
        <f t="shared" si="13"/>
        <v>308530.45301925763</v>
      </c>
      <c r="BD55" s="9">
        <f t="shared" si="13"/>
        <v>324657.1079342078</v>
      </c>
      <c r="BE55" s="9">
        <f t="shared" si="13"/>
        <v>341616.4318854648</v>
      </c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2" ht="12.75">
      <c r="A57" s="40" t="s">
        <v>66</v>
      </c>
      <c r="B57" s="39" t="str">
        <f>IF(B7=1,+A43,+A50)</f>
        <v>Spending increases limited to inflation</v>
      </c>
    </row>
    <row r="58" spans="1:86" ht="12.75">
      <c r="A58" s="7" t="s">
        <v>61</v>
      </c>
      <c r="B58" s="9">
        <f>+B11</f>
        <v>40000</v>
      </c>
      <c r="C58" s="9">
        <f>B58+(B58*$B$36)</f>
        <v>42000</v>
      </c>
      <c r="D58" s="9">
        <f aca="true" t="shared" si="14" ref="D58:BE58">C58+(C58*$B$36)</f>
        <v>44100</v>
      </c>
      <c r="E58" s="9">
        <f t="shared" si="14"/>
        <v>46305</v>
      </c>
      <c r="F58" s="9">
        <f t="shared" si="14"/>
        <v>48620.25</v>
      </c>
      <c r="G58" s="9">
        <f t="shared" si="14"/>
        <v>51051.2625</v>
      </c>
      <c r="H58" s="9">
        <f t="shared" si="14"/>
        <v>53603.825625</v>
      </c>
      <c r="I58" s="9">
        <f t="shared" si="14"/>
        <v>56284.01690625</v>
      </c>
      <c r="J58" s="9">
        <f t="shared" si="14"/>
        <v>59098.2177515625</v>
      </c>
      <c r="K58" s="9">
        <f t="shared" si="14"/>
        <v>62053.128639140625</v>
      </c>
      <c r="L58" s="9">
        <f t="shared" si="14"/>
        <v>65155.785071097656</v>
      </c>
      <c r="M58" s="9">
        <f t="shared" si="14"/>
        <v>68413.57432465254</v>
      </c>
      <c r="N58" s="9">
        <f t="shared" si="14"/>
        <v>71834.25304088516</v>
      </c>
      <c r="O58" s="9">
        <f t="shared" si="14"/>
        <v>75425.96569292941</v>
      </c>
      <c r="P58" s="9">
        <f t="shared" si="14"/>
        <v>79197.26397757589</v>
      </c>
      <c r="Q58" s="9">
        <f t="shared" si="14"/>
        <v>83157.12717645468</v>
      </c>
      <c r="R58" s="9">
        <f t="shared" si="14"/>
        <v>87314.98353527742</v>
      </c>
      <c r="S58" s="9">
        <f t="shared" si="14"/>
        <v>91680.7327120413</v>
      </c>
      <c r="T58" s="9">
        <f t="shared" si="14"/>
        <v>96264.76934764336</v>
      </c>
      <c r="U58" s="9">
        <f t="shared" si="14"/>
        <v>101078.00781502553</v>
      </c>
      <c r="V58" s="9">
        <f t="shared" si="14"/>
        <v>106131.90820577681</v>
      </c>
      <c r="W58" s="9">
        <f t="shared" si="14"/>
        <v>111438.50361606565</v>
      </c>
      <c r="X58" s="9">
        <f t="shared" si="14"/>
        <v>117010.42879686893</v>
      </c>
      <c r="Y58" s="9">
        <f t="shared" si="14"/>
        <v>122860.95023671238</v>
      </c>
      <c r="Z58" s="9">
        <f t="shared" si="14"/>
        <v>129003.99774854799</v>
      </c>
      <c r="AA58" s="9">
        <f t="shared" si="14"/>
        <v>135454.19763597538</v>
      </c>
      <c r="AB58" s="9">
        <f t="shared" si="14"/>
        <v>142226.90751777415</v>
      </c>
      <c r="AC58" s="9">
        <f t="shared" si="14"/>
        <v>149338.25289366287</v>
      </c>
      <c r="AD58" s="9">
        <f t="shared" si="14"/>
        <v>156805.16553834602</v>
      </c>
      <c r="AE58" s="9">
        <f t="shared" si="14"/>
        <v>164645.42381526332</v>
      </c>
      <c r="AF58" s="9">
        <f t="shared" si="14"/>
        <v>172877.69500602648</v>
      </c>
      <c r="AG58" s="9">
        <f t="shared" si="14"/>
        <v>181521.5797563278</v>
      </c>
      <c r="AH58" s="9">
        <f t="shared" si="14"/>
        <v>190597.65874414417</v>
      </c>
      <c r="AI58" s="9">
        <f t="shared" si="14"/>
        <v>200127.54168135137</v>
      </c>
      <c r="AJ58" s="9">
        <f t="shared" si="14"/>
        <v>210133.91876541893</v>
      </c>
      <c r="AK58" s="9">
        <f t="shared" si="14"/>
        <v>220640.61470368988</v>
      </c>
      <c r="AL58" s="9">
        <f t="shared" si="14"/>
        <v>231672.64543887437</v>
      </c>
      <c r="AM58" s="9">
        <f t="shared" si="14"/>
        <v>243256.2777108181</v>
      </c>
      <c r="AN58" s="9">
        <f t="shared" si="14"/>
        <v>255419.091596359</v>
      </c>
      <c r="AO58" s="9">
        <f t="shared" si="14"/>
        <v>268190.046176177</v>
      </c>
      <c r="AP58" s="9">
        <f t="shared" si="14"/>
        <v>281599.54848498583</v>
      </c>
      <c r="AQ58" s="9">
        <f t="shared" si="14"/>
        <v>295679.5259092351</v>
      </c>
      <c r="AR58" s="9">
        <f t="shared" si="14"/>
        <v>310463.5022046969</v>
      </c>
      <c r="AS58" s="9">
        <f t="shared" si="14"/>
        <v>325986.6773149317</v>
      </c>
      <c r="AT58" s="9">
        <f t="shared" si="14"/>
        <v>342286.01118067827</v>
      </c>
      <c r="AU58" s="9">
        <f t="shared" si="14"/>
        <v>359400.3117397122</v>
      </c>
      <c r="AV58" s="9">
        <f t="shared" si="14"/>
        <v>377370.3273266978</v>
      </c>
      <c r="AW58" s="9">
        <f t="shared" si="14"/>
        <v>396238.8436930327</v>
      </c>
      <c r="AX58" s="9">
        <f t="shared" si="14"/>
        <v>416050.7858776843</v>
      </c>
      <c r="AY58" s="9">
        <f t="shared" si="14"/>
        <v>436853.32517156855</v>
      </c>
      <c r="AZ58" s="9">
        <f t="shared" si="14"/>
        <v>458695.99143014697</v>
      </c>
      <c r="BA58" s="9">
        <f t="shared" si="14"/>
        <v>481630.79100165435</v>
      </c>
      <c r="BB58" s="9">
        <f t="shared" si="14"/>
        <v>505712.33055173705</v>
      </c>
      <c r="BC58" s="9">
        <f t="shared" si="14"/>
        <v>530997.9470793239</v>
      </c>
      <c r="BD58" s="9">
        <f t="shared" si="14"/>
        <v>557547.8444332902</v>
      </c>
      <c r="BE58" s="9">
        <f t="shared" si="14"/>
        <v>585425.2366549547</v>
      </c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.75">
      <c r="A59" s="7" t="s">
        <v>62</v>
      </c>
      <c r="B59" s="49">
        <f>B181*(1-$B$36)</f>
        <v>5904.25</v>
      </c>
      <c r="C59" s="49">
        <f>B181</f>
        <v>6215</v>
      </c>
      <c r="D59" s="49">
        <f aca="true" t="shared" si="15" ref="D59:BE59">C181</f>
        <v>6571.7</v>
      </c>
      <c r="E59" s="49">
        <f t="shared" si="15"/>
        <v>6948.258</v>
      </c>
      <c r="F59" s="49">
        <f t="shared" si="15"/>
        <v>7343.69982</v>
      </c>
      <c r="G59" s="49">
        <f t="shared" si="15"/>
        <v>7759.6028878</v>
      </c>
      <c r="H59" s="49">
        <f t="shared" si="15"/>
        <v>8197.098832061998</v>
      </c>
      <c r="I59" s="49">
        <f t="shared" si="15"/>
        <v>8656.876205531978</v>
      </c>
      <c r="J59" s="49">
        <f t="shared" si="15"/>
        <v>9140.683344950134</v>
      </c>
      <c r="K59" s="49">
        <f t="shared" si="15"/>
        <v>9649.331374504858</v>
      </c>
      <c r="L59" s="49">
        <f t="shared" si="15"/>
        <v>10184.697360029608</v>
      </c>
      <c r="M59" s="49">
        <f t="shared" si="15"/>
        <v>10747.727621502574</v>
      </c>
      <c r="N59" s="49">
        <f t="shared" si="15"/>
        <v>11339.941211788047</v>
      </c>
      <c r="O59" s="49">
        <f t="shared" si="15"/>
        <v>11961.93356995621</v>
      </c>
      <c r="P59" s="49">
        <f t="shared" si="15"/>
        <v>12616.380357935926</v>
      </c>
      <c r="Q59" s="49">
        <f t="shared" si="15"/>
        <v>13305.041489693911</v>
      </c>
      <c r="R59" s="49">
        <f t="shared" si="15"/>
        <v>14071.09545165788</v>
      </c>
      <c r="S59" s="49">
        <f t="shared" si="15"/>
        <v>14924.758008161207</v>
      </c>
      <c r="T59" s="49">
        <f t="shared" si="15"/>
        <v>15823.723003846517</v>
      </c>
      <c r="U59" s="49">
        <f t="shared" si="15"/>
        <v>16773.029333127186</v>
      </c>
      <c r="V59" s="49">
        <f t="shared" si="15"/>
        <v>17773.868786035415</v>
      </c>
      <c r="W59" s="49">
        <f t="shared" si="15"/>
        <v>18830.593731039135</v>
      </c>
      <c r="X59" s="49">
        <f t="shared" si="15"/>
        <v>19943.72518352112</v>
      </c>
      <c r="Y59" s="49">
        <f t="shared" si="15"/>
        <v>21117.461279264397</v>
      </c>
      <c r="Z59" s="49">
        <f t="shared" si="15"/>
        <v>22354.186173257534</v>
      </c>
      <c r="AA59" s="49">
        <f t="shared" si="15"/>
        <v>23691.332547804228</v>
      </c>
      <c r="AB59" s="49">
        <f t="shared" si="15"/>
        <v>25114.651358283692</v>
      </c>
      <c r="AC59" s="49">
        <f t="shared" si="15"/>
        <v>26612.96332776988</v>
      </c>
      <c r="AD59" s="49">
        <f t="shared" si="15"/>
        <v>28190.382472945283</v>
      </c>
      <c r="AE59" s="49">
        <f t="shared" si="15"/>
        <v>29851.11803798665</v>
      </c>
      <c r="AF59" s="49">
        <f t="shared" si="15"/>
        <v>31598.101394531936</v>
      </c>
      <c r="AG59" s="49">
        <f t="shared" si="15"/>
        <v>33438.78963719123</v>
      </c>
      <c r="AH59" s="49">
        <f t="shared" si="15"/>
        <v>35374.441344063154</v>
      </c>
      <c r="AI59" s="49">
        <f t="shared" si="15"/>
        <v>37413.62697505932</v>
      </c>
      <c r="AJ59" s="49">
        <f t="shared" si="15"/>
        <v>39560.24027892859</v>
      </c>
      <c r="AK59" s="49">
        <f t="shared" si="15"/>
        <v>41819.86949325559</v>
      </c>
      <c r="AL59" s="49">
        <f t="shared" si="15"/>
        <v>44198.56916069099</v>
      </c>
      <c r="AM59" s="49">
        <f t="shared" si="15"/>
        <v>46702.26161030987</v>
      </c>
      <c r="AN59" s="49">
        <f t="shared" si="15"/>
        <v>49338.51822331091</v>
      </c>
      <c r="AO59" s="49">
        <f t="shared" si="15"/>
        <v>52111.90118249555</v>
      </c>
      <c r="AP59" s="49">
        <f t="shared" si="15"/>
        <v>55032.54019483946</v>
      </c>
      <c r="AQ59" s="49">
        <f t="shared" si="15"/>
        <v>58106.001564980776</v>
      </c>
      <c r="AR59" s="49">
        <f t="shared" si="15"/>
        <v>61339.92395201378</v>
      </c>
      <c r="AS59" s="49">
        <f t="shared" si="15"/>
        <v>64744.31399392986</v>
      </c>
      <c r="AT59" s="49">
        <f t="shared" si="15"/>
        <v>68293.57461466265</v>
      </c>
      <c r="AU59" s="49">
        <f t="shared" si="15"/>
        <v>72008.60743135368</v>
      </c>
      <c r="AV59" s="49">
        <f t="shared" si="15"/>
        <v>75919.72405231757</v>
      </c>
      <c r="AW59" s="49">
        <f t="shared" si="15"/>
        <v>80040.92495430552</v>
      </c>
      <c r="AX59" s="49">
        <f t="shared" si="15"/>
        <v>84380.3134893677</v>
      </c>
      <c r="AY59" s="49">
        <f t="shared" si="15"/>
        <v>88949.62614267692</v>
      </c>
      <c r="AZ59" s="49">
        <f t="shared" si="15"/>
        <v>93762.26430780522</v>
      </c>
      <c r="BA59" s="49">
        <f t="shared" si="15"/>
        <v>98828.8276555097</v>
      </c>
      <c r="BB59" s="49">
        <f t="shared" si="15"/>
        <v>104166.14917589199</v>
      </c>
      <c r="BC59" s="49">
        <f t="shared" si="15"/>
        <v>109785.33197779764</v>
      </c>
      <c r="BD59" s="49">
        <f t="shared" si="15"/>
        <v>115701.28793352305</v>
      </c>
      <c r="BE59" s="49">
        <f t="shared" si="15"/>
        <v>121931.77826130815</v>
      </c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>
      <c r="A60" s="6" t="s">
        <v>63</v>
      </c>
      <c r="B60" s="10">
        <f>IF($B$7=1,+B46,+B55)</f>
        <v>20000</v>
      </c>
      <c r="C60" s="10">
        <f aca="true" t="shared" si="16" ref="C60:BE60">IF($B$7=1,+C46,+C55)</f>
        <v>21125.42</v>
      </c>
      <c r="D60" s="10">
        <f t="shared" si="16"/>
        <v>22282.336800000005</v>
      </c>
      <c r="E60" s="10">
        <f t="shared" si="16"/>
        <v>23500.940272</v>
      </c>
      <c r="F60" s="10">
        <f t="shared" si="16"/>
        <v>24786.516382879996</v>
      </c>
      <c r="G60" s="10">
        <f t="shared" si="16"/>
        <v>26142.024463195194</v>
      </c>
      <c r="H60" s="10">
        <f t="shared" si="16"/>
        <v>27571.106237973007</v>
      </c>
      <c r="I60" s="10">
        <f t="shared" si="16"/>
        <v>29078.095323554426</v>
      </c>
      <c r="J60" s="10">
        <f t="shared" si="16"/>
        <v>30666.52721436222</v>
      </c>
      <c r="K60" s="10">
        <f t="shared" si="16"/>
        <v>32341.149784695615</v>
      </c>
      <c r="L60" s="10">
        <f t="shared" si="16"/>
        <v>34105.934331930286</v>
      </c>
      <c r="M60" s="10">
        <f t="shared" si="16"/>
        <v>35966.08718884669</v>
      </c>
      <c r="N60" s="10">
        <f t="shared" si="16"/>
        <v>37926.56193422171</v>
      </c>
      <c r="O60" s="10">
        <f t="shared" si="16"/>
        <v>39993.57223230279</v>
      </c>
      <c r="P60" s="10">
        <f t="shared" si="16"/>
        <v>42171.605333342726</v>
      </c>
      <c r="Q60" s="10">
        <f t="shared" si="16"/>
        <v>44466.436269011654</v>
      </c>
      <c r="R60" s="10">
        <f t="shared" si="16"/>
        <v>46842.81268916045</v>
      </c>
      <c r="S60" s="10">
        <f t="shared" si="16"/>
        <v>49298.85629364263</v>
      </c>
      <c r="T60" s="10">
        <f t="shared" si="16"/>
        <v>51885.64319714988</v>
      </c>
      <c r="U60" s="10">
        <f t="shared" si="16"/>
        <v>54607.35920938551</v>
      </c>
      <c r="V60" s="10">
        <f t="shared" si="16"/>
        <v>57472.515376328054</v>
      </c>
      <c r="W60" s="10">
        <f t="shared" si="16"/>
        <v>60486.96487987663</v>
      </c>
      <c r="X60" s="10">
        <f t="shared" si="16"/>
        <v>63660.92080799193</v>
      </c>
      <c r="Y60" s="10">
        <f t="shared" si="16"/>
        <v>67001.47483987788</v>
      </c>
      <c r="Z60" s="10">
        <f t="shared" si="16"/>
        <v>70518.11689301753</v>
      </c>
      <c r="AA60" s="10">
        <f t="shared" si="16"/>
        <v>74185.9026186073</v>
      </c>
      <c r="AB60" s="10">
        <f t="shared" si="16"/>
        <v>78032.21519114406</v>
      </c>
      <c r="AC60" s="10">
        <f t="shared" si="16"/>
        <v>82082.04695881272</v>
      </c>
      <c r="AD60" s="10">
        <f t="shared" si="16"/>
        <v>86345.81075403726</v>
      </c>
      <c r="AE60" s="10">
        <f t="shared" si="16"/>
        <v>90834.57457345865</v>
      </c>
      <c r="AF60" s="10">
        <f t="shared" si="16"/>
        <v>95561.47315952383</v>
      </c>
      <c r="AG60" s="10">
        <f t="shared" si="16"/>
        <v>100535.94484908701</v>
      </c>
      <c r="AH60" s="10">
        <f t="shared" si="16"/>
        <v>105774.49831922947</v>
      </c>
      <c r="AI60" s="10">
        <f t="shared" si="16"/>
        <v>111287.24686220643</v>
      </c>
      <c r="AJ60" s="10">
        <f t="shared" si="16"/>
        <v>117089.9439286413</v>
      </c>
      <c r="AK60" s="10">
        <f t="shared" si="16"/>
        <v>123197.66127027129</v>
      </c>
      <c r="AL60" s="10">
        <f t="shared" si="16"/>
        <v>129626.06898041387</v>
      </c>
      <c r="AM60" s="10">
        <f t="shared" si="16"/>
        <v>136392.08851082792</v>
      </c>
      <c r="AN60" s="10">
        <f t="shared" si="16"/>
        <v>143512.1686797806</v>
      </c>
      <c r="AO60" s="10">
        <f t="shared" si="16"/>
        <v>151007.0041126832</v>
      </c>
      <c r="AP60" s="10">
        <f t="shared" si="16"/>
        <v>158893.02177390823</v>
      </c>
      <c r="AQ60" s="10">
        <f t="shared" si="16"/>
        <v>167192.5783673667</v>
      </c>
      <c r="AR60" s="10">
        <f t="shared" si="16"/>
        <v>175927.39443671994</v>
      </c>
      <c r="AS60" s="10">
        <f t="shared" si="16"/>
        <v>185118.33215240014</v>
      </c>
      <c r="AT60" s="10">
        <f t="shared" si="16"/>
        <v>194823.4441506698</v>
      </c>
      <c r="AU60" s="10">
        <f t="shared" si="16"/>
        <v>205055.95219639887</v>
      </c>
      <c r="AV60" s="10">
        <f t="shared" si="16"/>
        <v>215821.42107794224</v>
      </c>
      <c r="AW60" s="10">
        <f t="shared" si="16"/>
        <v>227143.56925443164</v>
      </c>
      <c r="AX60" s="10">
        <f t="shared" si="16"/>
        <v>239053.94892464922</v>
      </c>
      <c r="AY60" s="10">
        <f t="shared" si="16"/>
        <v>251582.51462667756</v>
      </c>
      <c r="AZ60" s="10">
        <f t="shared" si="16"/>
        <v>264759.6953440391</v>
      </c>
      <c r="BA60" s="10">
        <f t="shared" si="16"/>
        <v>278620.9702967099</v>
      </c>
      <c r="BB60" s="10">
        <f t="shared" si="16"/>
        <v>293197.9486044329</v>
      </c>
      <c r="BC60" s="10">
        <f t="shared" si="16"/>
        <v>308530.45301925763</v>
      </c>
      <c r="BD60" s="10">
        <f t="shared" si="16"/>
        <v>324657.1079342078</v>
      </c>
      <c r="BE60" s="10">
        <f t="shared" si="16"/>
        <v>341616.4318854648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4.5" customHeight="1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.75">
      <c r="A62" s="26" t="s">
        <v>64</v>
      </c>
      <c r="B62" s="9">
        <f>IF($B$7,+B48,+B53)</f>
        <v>14095.75</v>
      </c>
      <c r="C62" s="9">
        <f>C58-C59-C60</f>
        <v>14659.580000000002</v>
      </c>
      <c r="D62" s="9">
        <f aca="true" t="shared" si="17" ref="D62:BE62">D58-D59-D60</f>
        <v>15245.963199999998</v>
      </c>
      <c r="E62" s="9">
        <f t="shared" si="17"/>
        <v>15855.801727999999</v>
      </c>
      <c r="F62" s="9">
        <f t="shared" si="17"/>
        <v>16490.033797120002</v>
      </c>
      <c r="G62" s="9">
        <f t="shared" si="17"/>
        <v>17149.635149004804</v>
      </c>
      <c r="H62" s="9">
        <f t="shared" si="17"/>
        <v>17835.620554964997</v>
      </c>
      <c r="I62" s="9">
        <f t="shared" si="17"/>
        <v>18549.0453771636</v>
      </c>
      <c r="J62" s="9">
        <f t="shared" si="17"/>
        <v>19291.007192250145</v>
      </c>
      <c r="K62" s="9">
        <f t="shared" si="17"/>
        <v>20062.64747994015</v>
      </c>
      <c r="L62" s="9">
        <f t="shared" si="17"/>
        <v>20865.15337913776</v>
      </c>
      <c r="M62" s="9">
        <f t="shared" si="17"/>
        <v>21699.759514303267</v>
      </c>
      <c r="N62" s="9">
        <f t="shared" si="17"/>
        <v>22567.7498948754</v>
      </c>
      <c r="O62" s="9">
        <f t="shared" si="17"/>
        <v>23470.45989067042</v>
      </c>
      <c r="P62" s="9">
        <f t="shared" si="17"/>
        <v>24409.278286297238</v>
      </c>
      <c r="Q62" s="9">
        <f t="shared" si="17"/>
        <v>25385.649417749126</v>
      </c>
      <c r="R62" s="9">
        <f t="shared" si="17"/>
        <v>26401.075394459098</v>
      </c>
      <c r="S62" s="9">
        <f t="shared" si="17"/>
        <v>27457.118410237454</v>
      </c>
      <c r="T62" s="9">
        <f t="shared" si="17"/>
        <v>28555.40314664696</v>
      </c>
      <c r="U62" s="9">
        <f t="shared" si="17"/>
        <v>29697.619272512835</v>
      </c>
      <c r="V62" s="9">
        <f t="shared" si="17"/>
        <v>30885.524043413345</v>
      </c>
      <c r="W62" s="9">
        <f t="shared" si="17"/>
        <v>32120.945005149886</v>
      </c>
      <c r="X62" s="9">
        <f t="shared" si="17"/>
        <v>33405.78280535588</v>
      </c>
      <c r="Y62" s="9">
        <f t="shared" si="17"/>
        <v>34742.014117570114</v>
      </c>
      <c r="Z62" s="9">
        <f t="shared" si="17"/>
        <v>36131.69468227292</v>
      </c>
      <c r="AA62" s="9">
        <f t="shared" si="17"/>
        <v>37576.96246956385</v>
      </c>
      <c r="AB62" s="9">
        <f t="shared" si="17"/>
        <v>39080.040968346395</v>
      </c>
      <c r="AC62" s="9">
        <f t="shared" si="17"/>
        <v>40643.24260708026</v>
      </c>
      <c r="AD62" s="9">
        <f t="shared" si="17"/>
        <v>42268.97231136347</v>
      </c>
      <c r="AE62" s="9">
        <f t="shared" si="17"/>
        <v>43959.73120381801</v>
      </c>
      <c r="AF62" s="9">
        <f t="shared" si="17"/>
        <v>45718.120451970724</v>
      </c>
      <c r="AG62" s="9">
        <f t="shared" si="17"/>
        <v>47546.845270049555</v>
      </c>
      <c r="AH62" s="9">
        <f t="shared" si="17"/>
        <v>49448.719080851544</v>
      </c>
      <c r="AI62" s="9">
        <f t="shared" si="17"/>
        <v>51426.667844085605</v>
      </c>
      <c r="AJ62" s="9">
        <f t="shared" si="17"/>
        <v>53483.734557849035</v>
      </c>
      <c r="AK62" s="9">
        <f t="shared" si="17"/>
        <v>55623.08394016299</v>
      </c>
      <c r="AL62" s="9">
        <f t="shared" si="17"/>
        <v>57848.00729776951</v>
      </c>
      <c r="AM62" s="9">
        <f t="shared" si="17"/>
        <v>60161.9275896803</v>
      </c>
      <c r="AN62" s="9">
        <f t="shared" si="17"/>
        <v>62568.40469326751</v>
      </c>
      <c r="AO62" s="9">
        <f t="shared" si="17"/>
        <v>65071.140880998224</v>
      </c>
      <c r="AP62" s="9">
        <f t="shared" si="17"/>
        <v>67673.98651623813</v>
      </c>
      <c r="AQ62" s="9">
        <f t="shared" si="17"/>
        <v>70380.94597688765</v>
      </c>
      <c r="AR62" s="9">
        <f t="shared" si="17"/>
        <v>73196.18381596316</v>
      </c>
      <c r="AS62" s="9">
        <f t="shared" si="17"/>
        <v>76124.03116860171</v>
      </c>
      <c r="AT62" s="9">
        <f t="shared" si="17"/>
        <v>79168.9924153458</v>
      </c>
      <c r="AU62" s="9">
        <f t="shared" si="17"/>
        <v>82335.75211195962</v>
      </c>
      <c r="AV62" s="9">
        <f t="shared" si="17"/>
        <v>85629.18219643802</v>
      </c>
      <c r="AW62" s="9">
        <f t="shared" si="17"/>
        <v>89054.34948429553</v>
      </c>
      <c r="AX62" s="9">
        <f t="shared" si="17"/>
        <v>92616.52346366737</v>
      </c>
      <c r="AY62" s="9">
        <f t="shared" si="17"/>
        <v>96321.18440221407</v>
      </c>
      <c r="AZ62" s="9">
        <f t="shared" si="17"/>
        <v>100174.03177830263</v>
      </c>
      <c r="BA62" s="9">
        <f t="shared" si="17"/>
        <v>104180.99304943474</v>
      </c>
      <c r="BB62" s="9">
        <f t="shared" si="17"/>
        <v>108348.23277141212</v>
      </c>
      <c r="BC62" s="9">
        <f t="shared" si="17"/>
        <v>112682.16208226862</v>
      </c>
      <c r="BD62" s="9">
        <f t="shared" si="17"/>
        <v>117189.44856555935</v>
      </c>
      <c r="BE62" s="9">
        <f t="shared" si="17"/>
        <v>121877.02650818176</v>
      </c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.75">
      <c r="A63" s="1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.75">
      <c r="A64" s="26" t="s">
        <v>67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57" ht="12.75">
      <c r="A65" s="1" t="s">
        <v>68</v>
      </c>
      <c r="B65" s="9">
        <f>B20</f>
        <v>0</v>
      </c>
      <c r="C65" s="9">
        <f>B88</f>
        <v>9420.8</v>
      </c>
      <c r="D65" s="9">
        <f aca="true" t="shared" si="18" ref="D65:BE65">C88</f>
        <v>19560.0384</v>
      </c>
      <c r="E65" s="9">
        <f t="shared" si="18"/>
        <v>30465.512243200003</v>
      </c>
      <c r="F65" s="9">
        <f t="shared" si="18"/>
        <v>42187.97843087361</v>
      </c>
      <c r="G65" s="9">
        <f t="shared" si="18"/>
        <v>54781.32907555555</v>
      </c>
      <c r="H65" s="9">
        <f t="shared" si="18"/>
        <v>68302.77693518222</v>
      </c>
      <c r="I65" s="9">
        <f t="shared" si="18"/>
        <v>82813.05149527096</v>
      </c>
      <c r="J65" s="9">
        <f t="shared" si="18"/>
        <v>98376.60629760397</v>
      </c>
      <c r="K65" s="9">
        <f t="shared" si="18"/>
        <v>115061.83814697695</v>
      </c>
      <c r="L65" s="9">
        <f t="shared" si="18"/>
        <v>132941.31886247423</v>
      </c>
      <c r="M65" s="9">
        <f t="shared" si="18"/>
        <v>152092.04027653753</v>
      </c>
      <c r="N65" s="9">
        <f t="shared" si="18"/>
        <v>172595.67322390908</v>
      </c>
      <c r="O65" s="9">
        <f t="shared" si="18"/>
        <v>194538.84130345934</v>
      </c>
      <c r="P65" s="9">
        <f t="shared" si="18"/>
        <v>218013.41023906815</v>
      </c>
      <c r="Q65" s="9">
        <f t="shared" si="18"/>
        <v>243116.7937112383</v>
      </c>
      <c r="R65" s="9">
        <f t="shared" si="18"/>
        <v>269952.27657910745</v>
      </c>
      <c r="S65" s="9">
        <f t="shared" si="18"/>
        <v>298629.3564631207</v>
      </c>
      <c r="T65" s="9">
        <f t="shared" si="18"/>
        <v>329264.1047119775</v>
      </c>
      <c r="U65" s="9">
        <f t="shared" si="18"/>
        <v>361979.5478337107</v>
      </c>
      <c r="V65" s="9">
        <f t="shared" si="18"/>
        <v>396906.070530065</v>
      </c>
      <c r="W65" s="9">
        <f t="shared" si="18"/>
        <v>434181.8415358611</v>
      </c>
      <c r="X65" s="9">
        <f t="shared" si="18"/>
        <v>473953.2635309531</v>
      </c>
      <c r="Y65" s="9">
        <f t="shared" si="18"/>
        <v>516375.44846187806</v>
      </c>
      <c r="Z65" s="9">
        <f t="shared" si="18"/>
        <v>561612.7196835594</v>
      </c>
      <c r="AA65" s="9">
        <f t="shared" si="18"/>
        <v>609839.1424086569</v>
      </c>
      <c r="AB65" s="9">
        <f t="shared" si="18"/>
        <v>661239.0840335735</v>
      </c>
      <c r="AC65" s="9">
        <f t="shared" si="18"/>
        <v>716007.805995951</v>
      </c>
      <c r="AD65" s="9">
        <f t="shared" si="18"/>
        <v>774352.0889089612</v>
      </c>
      <c r="AE65" s="9">
        <f t="shared" si="18"/>
        <v>836490.892813056</v>
      </c>
      <c r="AF65" s="9">
        <f t="shared" si="18"/>
        <v>902656.0544863705</v>
      </c>
      <c r="AG65" s="9">
        <f t="shared" si="18"/>
        <v>973093.0238609185</v>
      </c>
      <c r="AH65" s="9">
        <f t="shared" si="18"/>
        <v>1048061.641703405</v>
      </c>
      <c r="AI65" s="9">
        <f t="shared" si="18"/>
        <v>1127836.960837189</v>
      </c>
      <c r="AJ65" s="9">
        <f t="shared" si="18"/>
        <v>1212710.1133059955</v>
      </c>
      <c r="AK65" s="9">
        <f t="shared" si="18"/>
        <v>1302989.2260107356</v>
      </c>
      <c r="AL65" s="9">
        <f t="shared" si="18"/>
        <v>1399000.3874886062</v>
      </c>
      <c r="AM65" s="9">
        <f t="shared" si="18"/>
        <v>1501088.668648882</v>
      </c>
      <c r="AN65" s="9">
        <f t="shared" si="18"/>
        <v>1609619.2004328927</v>
      </c>
      <c r="AO65" s="9">
        <f t="shared" si="18"/>
        <v>1724978.3115269789</v>
      </c>
      <c r="AP65" s="9">
        <f t="shared" si="18"/>
        <v>1847574.7294272466</v>
      </c>
      <c r="AQ65" s="9">
        <f t="shared" si="18"/>
        <v>1977840.8483340757</v>
      </c>
      <c r="AR65" s="9">
        <f t="shared" si="18"/>
        <v>2116234.0675431485</v>
      </c>
      <c r="AS65" s="9">
        <f t="shared" si="18"/>
        <v>2263238.2041987088</v>
      </c>
      <c r="AT65" s="9">
        <f t="shared" si="18"/>
        <v>2419364.984484411</v>
      </c>
      <c r="AU65" s="9">
        <f t="shared" si="18"/>
        <v>2585155.6175480345</v>
      </c>
      <c r="AV65" s="9">
        <f t="shared" si="18"/>
        <v>2761182.45668913</v>
      </c>
      <c r="AW65" s="9">
        <f t="shared" si="18"/>
        <v>2948050.7525839387</v>
      </c>
      <c r="AX65" s="9">
        <f t="shared" si="18"/>
        <v>3146400.503580384</v>
      </c>
      <c r="AY65" s="9">
        <f t="shared" si="18"/>
        <v>3356908.4083682797</v>
      </c>
      <c r="AZ65" s="9">
        <f t="shared" si="18"/>
        <v>3580289.9266167963</v>
      </c>
      <c r="BA65" s="9">
        <f t="shared" si="18"/>
        <v>3817301.4534735843</v>
      </c>
      <c r="BB65" s="9">
        <f t="shared" si="18"/>
        <v>4068742.6141384565</v>
      </c>
      <c r="BC65" s="9">
        <f t="shared" si="18"/>
        <v>4335458.68506015</v>
      </c>
      <c r="BD65" s="9">
        <f t="shared" si="18"/>
        <v>4618343.1486582365</v>
      </c>
      <c r="BE65" s="9">
        <f t="shared" si="18"/>
        <v>4918340.388844791</v>
      </c>
    </row>
    <row r="66" spans="1:57" ht="12.75">
      <c r="A66" s="1" t="s">
        <v>69</v>
      </c>
      <c r="B66" s="9">
        <f>B21</f>
        <v>0</v>
      </c>
      <c r="C66" s="9">
        <f>B89</f>
        <v>12288</v>
      </c>
      <c r="D66" s="9">
        <f aca="true" t="shared" si="19" ref="D66:BE66">C89</f>
        <v>26113.45408</v>
      </c>
      <c r="E66" s="9">
        <f t="shared" si="19"/>
        <v>41572.17275904</v>
      </c>
      <c r="F66" s="9">
        <f t="shared" si="19"/>
        <v>58794.96789000191</v>
      </c>
      <c r="G66" s="9">
        <f t="shared" si="19"/>
        <v>77923.80552479113</v>
      </c>
      <c r="H66" s="9">
        <f t="shared" si="19"/>
        <v>99109.93196029298</v>
      </c>
      <c r="I66" s="9">
        <f t="shared" si="19"/>
        <v>122514.98973807141</v>
      </c>
      <c r="J66" s="9">
        <f t="shared" si="19"/>
        <v>148312.19552561856</v>
      </c>
      <c r="K66" s="9">
        <f t="shared" si="19"/>
        <v>176686.04728059517</v>
      </c>
      <c r="L66" s="9">
        <f t="shared" si="19"/>
        <v>207834.07455694408</v>
      </c>
      <c r="M66" s="9">
        <f t="shared" si="19"/>
        <v>241966.6345002936</v>
      </c>
      <c r="N66" s="9">
        <f t="shared" si="19"/>
        <v>279308.7562268423</v>
      </c>
      <c r="O66" s="9">
        <f t="shared" si="19"/>
        <v>320100.54843498714</v>
      </c>
      <c r="P66" s="9">
        <f t="shared" si="19"/>
        <v>364599.17383878864</v>
      </c>
      <c r="Q66" s="9">
        <f t="shared" si="19"/>
        <v>413077.8582130897</v>
      </c>
      <c r="R66" s="9">
        <f t="shared" si="19"/>
        <v>465827.936323917</v>
      </c>
      <c r="S66" s="9">
        <f t="shared" si="19"/>
        <v>523117.6631471529</v>
      </c>
      <c r="T66" s="9">
        <f t="shared" si="19"/>
        <v>585225.2327931933</v>
      </c>
      <c r="U66" s="9">
        <f t="shared" si="19"/>
        <v>652493.4302199495</v>
      </c>
      <c r="V66" s="9">
        <f t="shared" si="19"/>
        <v>725284.6627006591</v>
      </c>
      <c r="W66" s="9">
        <f t="shared" si="19"/>
        <v>803986.2748553791</v>
      </c>
      <c r="X66" s="9">
        <f t="shared" si="19"/>
        <v>889008.9653151459</v>
      </c>
      <c r="Y66" s="9">
        <f t="shared" si="19"/>
        <v>980792.3106488573</v>
      </c>
      <c r="Z66" s="9">
        <f t="shared" si="19"/>
        <v>1079802.890491798</v>
      </c>
      <c r="AA66" s="9">
        <f t="shared" si="19"/>
        <v>1186537.9715644028</v>
      </c>
      <c r="AB66" s="9">
        <f t="shared" si="19"/>
        <v>1301491.6486430243</v>
      </c>
      <c r="AC66" s="9">
        <f t="shared" si="19"/>
        <v>1425208.2008038007</v>
      </c>
      <c r="AD66" s="9">
        <f t="shared" si="19"/>
        <v>1558281.9734318964</v>
      </c>
      <c r="AE66" s="9">
        <f t="shared" si="19"/>
        <v>1701344.769417635</v>
      </c>
      <c r="AF66" s="9">
        <f t="shared" si="19"/>
        <v>1855068.2313142202</v>
      </c>
      <c r="AG66" s="9">
        <f t="shared" si="19"/>
        <v>2020167.7789640382</v>
      </c>
      <c r="AH66" s="9">
        <f t="shared" si="19"/>
        <v>2197400.8301127288</v>
      </c>
      <c r="AI66" s="9">
        <f t="shared" si="19"/>
        <v>2387575.9559816304</v>
      </c>
      <c r="AJ66" s="9">
        <f t="shared" si="19"/>
        <v>2591548.6823874777</v>
      </c>
      <c r="AK66" s="9">
        <f t="shared" si="19"/>
        <v>2810229.4084434262</v>
      </c>
      <c r="AL66" s="9">
        <f t="shared" si="19"/>
        <v>3044585.2262438103</v>
      </c>
      <c r="AM66" s="9">
        <f t="shared" si="19"/>
        <v>3295643.132846516</v>
      </c>
      <c r="AN66" s="9">
        <f t="shared" si="19"/>
        <v>3564494.0590206487</v>
      </c>
      <c r="AO66" s="9">
        <f t="shared" si="19"/>
        <v>3852295.319602268</v>
      </c>
      <c r="AP66" s="9">
        <f t="shared" si="19"/>
        <v>4160278.0064261234</v>
      </c>
      <c r="AQ66" s="9">
        <f t="shared" si="19"/>
        <v>4489746.011266197</v>
      </c>
      <c r="AR66" s="9">
        <f t="shared" si="19"/>
        <v>4842085.436602051</v>
      </c>
      <c r="AS66" s="9">
        <f t="shared" si="19"/>
        <v>5218767.72683639</v>
      </c>
      <c r="AT66" s="9">
        <f t="shared" si="19"/>
        <v>5621352.714091546</v>
      </c>
      <c r="AU66" s="9">
        <f t="shared" si="19"/>
        <v>6051530.763633325</v>
      </c>
      <c r="AV66" s="9">
        <f t="shared" si="19"/>
        <v>6511082.94341469</v>
      </c>
      <c r="AW66" s="9">
        <f t="shared" si="19"/>
        <v>7001877.338364153</v>
      </c>
      <c r="AX66" s="9">
        <f t="shared" si="19"/>
        <v>7525891.607928004</v>
      </c>
      <c r="AY66" s="9">
        <f t="shared" si="19"/>
        <v>8085226.0483335145</v>
      </c>
      <c r="AZ66" s="9">
        <f t="shared" si="19"/>
        <v>8682107.613133673</v>
      </c>
      <c r="BA66" s="9">
        <f t="shared" si="19"/>
        <v>9318896.237073937</v>
      </c>
      <c r="BB66" s="9">
        <f t="shared" si="19"/>
        <v>9998096.137038749</v>
      </c>
      <c r="BC66" s="9">
        <f t="shared" si="19"/>
        <v>10722358.50833905</v>
      </c>
      <c r="BD66" s="9">
        <f t="shared" si="19"/>
        <v>11494496.710850121</v>
      </c>
      <c r="BE66" s="9">
        <f t="shared" si="19"/>
        <v>12317492.532225586</v>
      </c>
    </row>
    <row r="67" spans="1:57" ht="4.5" customHeight="1">
      <c r="A67" s="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ht="12.75">
      <c r="A68" s="1" t="s">
        <v>70</v>
      </c>
      <c r="B68" s="9">
        <f aca="true" t="shared" si="20" ref="B68:AG68">B65+B66</f>
        <v>0</v>
      </c>
      <c r="C68" s="9">
        <f t="shared" si="20"/>
        <v>21708.8</v>
      </c>
      <c r="D68" s="9">
        <f t="shared" si="20"/>
        <v>45673.49248</v>
      </c>
      <c r="E68" s="9">
        <f t="shared" si="20"/>
        <v>72037.68500224</v>
      </c>
      <c r="F68" s="9">
        <f t="shared" si="20"/>
        <v>100982.94632087552</v>
      </c>
      <c r="G68" s="9">
        <f t="shared" si="20"/>
        <v>132705.13460034668</v>
      </c>
      <c r="H68" s="9">
        <f t="shared" si="20"/>
        <v>167412.7088954752</v>
      </c>
      <c r="I68" s="9">
        <f t="shared" si="20"/>
        <v>205328.04123334237</v>
      </c>
      <c r="J68" s="9">
        <f t="shared" si="20"/>
        <v>246688.80182322254</v>
      </c>
      <c r="K68" s="9">
        <f t="shared" si="20"/>
        <v>291747.8854275721</v>
      </c>
      <c r="L68" s="9">
        <f t="shared" si="20"/>
        <v>340775.3934194183</v>
      </c>
      <c r="M68" s="9">
        <f t="shared" si="20"/>
        <v>394058.6747768312</v>
      </c>
      <c r="N68" s="9">
        <f t="shared" si="20"/>
        <v>451904.4294507514</v>
      </c>
      <c r="O68" s="9">
        <f t="shared" si="20"/>
        <v>514639.38973844645</v>
      </c>
      <c r="P68" s="9">
        <f t="shared" si="20"/>
        <v>582612.5840778567</v>
      </c>
      <c r="Q68" s="9">
        <f t="shared" si="20"/>
        <v>656194.651924328</v>
      </c>
      <c r="R68" s="9">
        <f t="shared" si="20"/>
        <v>735780.2129030244</v>
      </c>
      <c r="S68" s="9">
        <f t="shared" si="20"/>
        <v>821747.0196102737</v>
      </c>
      <c r="T68" s="9">
        <f t="shared" si="20"/>
        <v>914489.3375051708</v>
      </c>
      <c r="U68" s="9">
        <f t="shared" si="20"/>
        <v>1014472.9780536601</v>
      </c>
      <c r="V68" s="9">
        <f t="shared" si="20"/>
        <v>1122190.733230724</v>
      </c>
      <c r="W68" s="9">
        <f t="shared" si="20"/>
        <v>1238168.1163912402</v>
      </c>
      <c r="X68" s="9">
        <f t="shared" si="20"/>
        <v>1362962.228846099</v>
      </c>
      <c r="Y68" s="9">
        <f t="shared" si="20"/>
        <v>1497167.7591107353</v>
      </c>
      <c r="Z68" s="9">
        <f t="shared" si="20"/>
        <v>1641415.6101753574</v>
      </c>
      <c r="AA68" s="9">
        <f t="shared" si="20"/>
        <v>1796377.1139730597</v>
      </c>
      <c r="AB68" s="9">
        <f t="shared" si="20"/>
        <v>1962730.7326765978</v>
      </c>
      <c r="AC68" s="9">
        <f t="shared" si="20"/>
        <v>2141216.006799752</v>
      </c>
      <c r="AD68" s="9">
        <f t="shared" si="20"/>
        <v>2332634.0623408575</v>
      </c>
      <c r="AE68" s="9">
        <f t="shared" si="20"/>
        <v>2537835.662230691</v>
      </c>
      <c r="AF68" s="9">
        <f t="shared" si="20"/>
        <v>2757724.2858005906</v>
      </c>
      <c r="AG68" s="9">
        <f t="shared" si="20"/>
        <v>2993260.802824957</v>
      </c>
      <c r="AH68" s="9">
        <f aca="true" t="shared" si="21" ref="AH68:BE68">AH65+AH66</f>
        <v>3245462.4718161337</v>
      </c>
      <c r="AI68" s="9">
        <f t="shared" si="21"/>
        <v>3515412.9168188195</v>
      </c>
      <c r="AJ68" s="9">
        <f t="shared" si="21"/>
        <v>3804258.795693473</v>
      </c>
      <c r="AK68" s="9">
        <f t="shared" si="21"/>
        <v>4113218.634454162</v>
      </c>
      <c r="AL68" s="9">
        <f t="shared" si="21"/>
        <v>4443585.613732416</v>
      </c>
      <c r="AM68" s="9">
        <f t="shared" si="21"/>
        <v>4796731.801495398</v>
      </c>
      <c r="AN68" s="9">
        <f t="shared" si="21"/>
        <v>5174113.259453542</v>
      </c>
      <c r="AO68" s="9">
        <f t="shared" si="21"/>
        <v>5577273.631129246</v>
      </c>
      <c r="AP68" s="9">
        <f t="shared" si="21"/>
        <v>6007852.73585337</v>
      </c>
      <c r="AQ68" s="9">
        <f t="shared" si="21"/>
        <v>6467586.859600273</v>
      </c>
      <c r="AR68" s="9">
        <f t="shared" si="21"/>
        <v>6958319.504145199</v>
      </c>
      <c r="AS68" s="9">
        <f t="shared" si="21"/>
        <v>7482005.931035099</v>
      </c>
      <c r="AT68" s="9">
        <f t="shared" si="21"/>
        <v>8040717.698575957</v>
      </c>
      <c r="AU68" s="9">
        <f t="shared" si="21"/>
        <v>8636686.38118136</v>
      </c>
      <c r="AV68" s="9">
        <f t="shared" si="21"/>
        <v>9272265.40010382</v>
      </c>
      <c r="AW68" s="9">
        <f t="shared" si="21"/>
        <v>9949928.090948092</v>
      </c>
      <c r="AX68" s="9">
        <f t="shared" si="21"/>
        <v>10672292.111508388</v>
      </c>
      <c r="AY68" s="9">
        <f t="shared" si="21"/>
        <v>11442134.456701795</v>
      </c>
      <c r="AZ68" s="9">
        <f t="shared" si="21"/>
        <v>12262397.539750468</v>
      </c>
      <c r="BA68" s="9">
        <f t="shared" si="21"/>
        <v>13136197.690547522</v>
      </c>
      <c r="BB68" s="9">
        <f t="shared" si="21"/>
        <v>14066838.751177205</v>
      </c>
      <c r="BC68" s="9">
        <f t="shared" si="21"/>
        <v>15057817.193399198</v>
      </c>
      <c r="BD68" s="9">
        <f t="shared" si="21"/>
        <v>16112839.859508358</v>
      </c>
      <c r="BE68" s="9">
        <f t="shared" si="21"/>
        <v>17235832.92107038</v>
      </c>
    </row>
    <row r="69" spans="1:57" ht="12.75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62" ht="12.75">
      <c r="A70" s="7" t="s">
        <v>71</v>
      </c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ht="12.75">
      <c r="A71" s="27" t="s">
        <v>72</v>
      </c>
      <c r="B71" s="9">
        <f>IF(B76&lt;B75,+B76,+B75)</f>
        <v>8000</v>
      </c>
      <c r="C71" s="9">
        <f aca="true" t="shared" si="22" ref="C71:BE71">IF(C76&lt;C75,+C76,+C75)</f>
        <v>8200</v>
      </c>
      <c r="D71" s="9">
        <f t="shared" si="22"/>
        <v>8410</v>
      </c>
      <c r="E71" s="9">
        <f t="shared" si="22"/>
        <v>8630.5</v>
      </c>
      <c r="F71" s="9">
        <f t="shared" si="22"/>
        <v>8862.025000000001</v>
      </c>
      <c r="G71" s="9">
        <f t="shared" si="22"/>
        <v>9105.126250000001</v>
      </c>
      <c r="H71" s="9">
        <f t="shared" si="22"/>
        <v>9360.382562499999</v>
      </c>
      <c r="I71" s="9">
        <f t="shared" si="22"/>
        <v>9628.401690625</v>
      </c>
      <c r="J71" s="9">
        <f t="shared" si="22"/>
        <v>9909.821775156252</v>
      </c>
      <c r="K71" s="9">
        <f t="shared" si="22"/>
        <v>10205.312863914063</v>
      </c>
      <c r="L71" s="9">
        <f t="shared" si="22"/>
        <v>10515.578507109767</v>
      </c>
      <c r="M71" s="9">
        <f t="shared" si="22"/>
        <v>10841.357432465255</v>
      </c>
      <c r="N71" s="9">
        <f t="shared" si="22"/>
        <v>11183.425304088516</v>
      </c>
      <c r="O71" s="9">
        <f t="shared" si="22"/>
        <v>11542.596569292942</v>
      </c>
      <c r="P71" s="9">
        <f t="shared" si="22"/>
        <v>11919.72639775759</v>
      </c>
      <c r="Q71" s="9">
        <f t="shared" si="22"/>
        <v>12315.712717645469</v>
      </c>
      <c r="R71" s="9">
        <f t="shared" si="22"/>
        <v>12731.498353527742</v>
      </c>
      <c r="S71" s="9">
        <f t="shared" si="22"/>
        <v>13168.07327120413</v>
      </c>
      <c r="T71" s="9">
        <f t="shared" si="22"/>
        <v>13626.476934764336</v>
      </c>
      <c r="U71" s="9">
        <f t="shared" si="22"/>
        <v>14107.800781502554</v>
      </c>
      <c r="V71" s="9">
        <f t="shared" si="22"/>
        <v>14613.190820577682</v>
      </c>
      <c r="W71" s="9">
        <f t="shared" si="22"/>
        <v>15143.850361606565</v>
      </c>
      <c r="X71" s="9">
        <f t="shared" si="22"/>
        <v>15701.042879686895</v>
      </c>
      <c r="Y71" s="9">
        <f t="shared" si="22"/>
        <v>16286.095023671238</v>
      </c>
      <c r="Z71" s="9">
        <f t="shared" si="22"/>
        <v>16900.3997748548</v>
      </c>
      <c r="AA71" s="9">
        <f t="shared" si="22"/>
        <v>17545.419763597536</v>
      </c>
      <c r="AB71" s="9">
        <f t="shared" si="22"/>
        <v>18222.690751777416</v>
      </c>
      <c r="AC71" s="9">
        <f t="shared" si="22"/>
        <v>18933.825289366287</v>
      </c>
      <c r="AD71" s="9">
        <f t="shared" si="22"/>
        <v>19680.516553834605</v>
      </c>
      <c r="AE71" s="9">
        <f t="shared" si="22"/>
        <v>20464.54238152633</v>
      </c>
      <c r="AF71" s="9">
        <f t="shared" si="22"/>
        <v>21287.769500602648</v>
      </c>
      <c r="AG71" s="9">
        <f t="shared" si="22"/>
        <v>22152.15797563278</v>
      </c>
      <c r="AH71" s="9">
        <f t="shared" si="22"/>
        <v>23059.765874414417</v>
      </c>
      <c r="AI71" s="9">
        <f t="shared" si="22"/>
        <v>24012.75416813514</v>
      </c>
      <c r="AJ71" s="9">
        <f t="shared" si="22"/>
        <v>25013.391876541893</v>
      </c>
      <c r="AK71" s="9">
        <f t="shared" si="22"/>
        <v>26064.06147036899</v>
      </c>
      <c r="AL71" s="9">
        <f t="shared" si="22"/>
        <v>27167.26454388744</v>
      </c>
      <c r="AM71" s="9">
        <f t="shared" si="22"/>
        <v>28325.62777108181</v>
      </c>
      <c r="AN71" s="9">
        <f t="shared" si="22"/>
        <v>29541.909159635903</v>
      </c>
      <c r="AO71" s="9">
        <f t="shared" si="22"/>
        <v>30819.0046176177</v>
      </c>
      <c r="AP71" s="9">
        <f t="shared" si="22"/>
        <v>32159.954848498586</v>
      </c>
      <c r="AQ71" s="9">
        <f t="shared" si="22"/>
        <v>33567.95259092351</v>
      </c>
      <c r="AR71" s="9">
        <f t="shared" si="22"/>
        <v>35046.350220469685</v>
      </c>
      <c r="AS71" s="9">
        <f t="shared" si="22"/>
        <v>36598.66773149317</v>
      </c>
      <c r="AT71" s="9">
        <f t="shared" si="22"/>
        <v>38228.601118067825</v>
      </c>
      <c r="AU71" s="9">
        <f t="shared" si="22"/>
        <v>39940.03117397122</v>
      </c>
      <c r="AV71" s="9">
        <f t="shared" si="22"/>
        <v>41737.03273266978</v>
      </c>
      <c r="AW71" s="9">
        <f t="shared" si="22"/>
        <v>43623.88436930327</v>
      </c>
      <c r="AX71" s="9">
        <f t="shared" si="22"/>
        <v>45605.07858776843</v>
      </c>
      <c r="AY71" s="9">
        <f t="shared" si="22"/>
        <v>47685.33251715686</v>
      </c>
      <c r="AZ71" s="9">
        <f t="shared" si="22"/>
        <v>49869.5991430147</v>
      </c>
      <c r="BA71" s="9">
        <f t="shared" si="22"/>
        <v>52163.079100165436</v>
      </c>
      <c r="BB71" s="9">
        <f t="shared" si="22"/>
        <v>54571.23305517371</v>
      </c>
      <c r="BC71" s="9">
        <f t="shared" si="22"/>
        <v>57099.79470793239</v>
      </c>
      <c r="BD71" s="9">
        <f t="shared" si="22"/>
        <v>59754.78444332902</v>
      </c>
      <c r="BE71" s="9">
        <f t="shared" si="22"/>
        <v>62542.52366549548</v>
      </c>
      <c r="BF71" s="1"/>
      <c r="BG71" s="1"/>
      <c r="BH71" s="1"/>
      <c r="BI71" s="1"/>
      <c r="BJ71" s="1"/>
    </row>
    <row r="72" spans="1:62" ht="12.75">
      <c r="A72" s="27" t="s">
        <v>73</v>
      </c>
      <c r="B72" s="9">
        <f aca="true" t="shared" si="23" ref="B72:AG72">B58*$B$18</f>
        <v>1200</v>
      </c>
      <c r="C72" s="9">
        <f t="shared" si="23"/>
        <v>1260</v>
      </c>
      <c r="D72" s="9">
        <f t="shared" si="23"/>
        <v>1323</v>
      </c>
      <c r="E72" s="9">
        <f t="shared" si="23"/>
        <v>1389.1499999999999</v>
      </c>
      <c r="F72" s="9">
        <f t="shared" si="23"/>
        <v>1458.6074999999998</v>
      </c>
      <c r="G72" s="9">
        <f t="shared" si="23"/>
        <v>1531.5378749999998</v>
      </c>
      <c r="H72" s="9">
        <f t="shared" si="23"/>
        <v>1608.11476875</v>
      </c>
      <c r="I72" s="9">
        <f t="shared" si="23"/>
        <v>1688.5205071875</v>
      </c>
      <c r="J72" s="9">
        <f t="shared" si="23"/>
        <v>1772.946532546875</v>
      </c>
      <c r="K72" s="9">
        <f t="shared" si="23"/>
        <v>1861.5938591742188</v>
      </c>
      <c r="L72" s="9">
        <f t="shared" si="23"/>
        <v>1954.6735521329297</v>
      </c>
      <c r="M72" s="9">
        <f t="shared" si="23"/>
        <v>2052.407229739576</v>
      </c>
      <c r="N72" s="9">
        <f t="shared" si="23"/>
        <v>2155.0275912265547</v>
      </c>
      <c r="O72" s="9">
        <f t="shared" si="23"/>
        <v>2262.7789707878824</v>
      </c>
      <c r="P72" s="9">
        <f t="shared" si="23"/>
        <v>2375.9179193272766</v>
      </c>
      <c r="Q72" s="9">
        <f t="shared" si="23"/>
        <v>2494.7138152936404</v>
      </c>
      <c r="R72" s="9">
        <f t="shared" si="23"/>
        <v>2619.4495060583226</v>
      </c>
      <c r="S72" s="9">
        <f t="shared" si="23"/>
        <v>2750.421981361239</v>
      </c>
      <c r="T72" s="9">
        <f t="shared" si="23"/>
        <v>2887.9430804293006</v>
      </c>
      <c r="U72" s="9">
        <f t="shared" si="23"/>
        <v>3032.340234450766</v>
      </c>
      <c r="V72" s="9">
        <f t="shared" si="23"/>
        <v>3183.957246173304</v>
      </c>
      <c r="W72" s="9">
        <f t="shared" si="23"/>
        <v>3343.1551084819694</v>
      </c>
      <c r="X72" s="9">
        <f t="shared" si="23"/>
        <v>3510.312863906068</v>
      </c>
      <c r="Y72" s="9">
        <f t="shared" si="23"/>
        <v>3685.828507101371</v>
      </c>
      <c r="Z72" s="9">
        <f t="shared" si="23"/>
        <v>3870.1199324564395</v>
      </c>
      <c r="AA72" s="9">
        <f t="shared" si="23"/>
        <v>4063.625929079261</v>
      </c>
      <c r="AB72" s="9">
        <f t="shared" si="23"/>
        <v>4266.8072255332245</v>
      </c>
      <c r="AC72" s="9">
        <f t="shared" si="23"/>
        <v>4480.147586809886</v>
      </c>
      <c r="AD72" s="9">
        <f t="shared" si="23"/>
        <v>4704.1549661503805</v>
      </c>
      <c r="AE72" s="9">
        <f t="shared" si="23"/>
        <v>4939.3627144578995</v>
      </c>
      <c r="AF72" s="9">
        <f t="shared" si="23"/>
        <v>5186.330850180794</v>
      </c>
      <c r="AG72" s="9">
        <f t="shared" si="23"/>
        <v>5445.647392689833</v>
      </c>
      <c r="AH72" s="9">
        <f aca="true" t="shared" si="24" ref="AH72:BE72">AH58*$B$18</f>
        <v>5717.929762324325</v>
      </c>
      <c r="AI72" s="9">
        <f t="shared" si="24"/>
        <v>6003.826250440541</v>
      </c>
      <c r="AJ72" s="9">
        <f t="shared" si="24"/>
        <v>6304.017562962567</v>
      </c>
      <c r="AK72" s="9">
        <f t="shared" si="24"/>
        <v>6619.218441110696</v>
      </c>
      <c r="AL72" s="9">
        <f t="shared" si="24"/>
        <v>6950.179363166231</v>
      </c>
      <c r="AM72" s="9">
        <f t="shared" si="24"/>
        <v>7297.688331324543</v>
      </c>
      <c r="AN72" s="9">
        <f t="shared" si="24"/>
        <v>7662.57274789077</v>
      </c>
      <c r="AO72" s="9">
        <f t="shared" si="24"/>
        <v>8045.701385285309</v>
      </c>
      <c r="AP72" s="9">
        <f t="shared" si="24"/>
        <v>8447.986454549575</v>
      </c>
      <c r="AQ72" s="9">
        <f t="shared" si="24"/>
        <v>8870.385777277053</v>
      </c>
      <c r="AR72" s="9">
        <f t="shared" si="24"/>
        <v>9313.905066140906</v>
      </c>
      <c r="AS72" s="9">
        <f t="shared" si="24"/>
        <v>9779.60031944795</v>
      </c>
      <c r="AT72" s="9">
        <f t="shared" si="24"/>
        <v>10268.580335420347</v>
      </c>
      <c r="AU72" s="9">
        <f t="shared" si="24"/>
        <v>10782.009352191366</v>
      </c>
      <c r="AV72" s="9">
        <f t="shared" si="24"/>
        <v>11321.109819800935</v>
      </c>
      <c r="AW72" s="9">
        <f t="shared" si="24"/>
        <v>11887.16531079098</v>
      </c>
      <c r="AX72" s="9">
        <f t="shared" si="24"/>
        <v>12481.523576330528</v>
      </c>
      <c r="AY72" s="9">
        <f t="shared" si="24"/>
        <v>13105.599755147055</v>
      </c>
      <c r="AZ72" s="9">
        <f t="shared" si="24"/>
        <v>13760.879742904408</v>
      </c>
      <c r="BA72" s="9">
        <f t="shared" si="24"/>
        <v>14448.92373004963</v>
      </c>
      <c r="BB72" s="9">
        <f t="shared" si="24"/>
        <v>15171.36991655211</v>
      </c>
      <c r="BC72" s="9">
        <f t="shared" si="24"/>
        <v>15929.938412379717</v>
      </c>
      <c r="BD72" s="9">
        <f t="shared" si="24"/>
        <v>16726.435332998706</v>
      </c>
      <c r="BE72" s="9">
        <f t="shared" si="24"/>
        <v>17562.757099648643</v>
      </c>
      <c r="BF72" s="1"/>
      <c r="BG72" s="1"/>
      <c r="BH72" s="1"/>
      <c r="BI72" s="1"/>
      <c r="BJ72" s="1"/>
    </row>
    <row r="73" spans="1:62" ht="12.75">
      <c r="A73" s="1" t="s">
        <v>69</v>
      </c>
      <c r="B73" s="9">
        <f>IF(B76&lt;B60,B60-B76,0)</f>
        <v>12000</v>
      </c>
      <c r="C73" s="9">
        <f aca="true" t="shared" si="25" ref="C73:AH73">IF(C71&lt;C60,C60-C71,0)</f>
        <v>12925.419999999998</v>
      </c>
      <c r="D73" s="9">
        <f t="shared" si="25"/>
        <v>13872.336800000005</v>
      </c>
      <c r="E73" s="9">
        <f t="shared" si="25"/>
        <v>14870.440272</v>
      </c>
      <c r="F73" s="9">
        <f t="shared" si="25"/>
        <v>15924.491382879994</v>
      </c>
      <c r="G73" s="9">
        <f t="shared" si="25"/>
        <v>17036.898213195193</v>
      </c>
      <c r="H73" s="9">
        <f t="shared" si="25"/>
        <v>18210.723675473007</v>
      </c>
      <c r="I73" s="9">
        <f t="shared" si="25"/>
        <v>19449.693632929426</v>
      </c>
      <c r="J73" s="9">
        <f t="shared" si="25"/>
        <v>20756.70543920597</v>
      </c>
      <c r="K73" s="9">
        <f t="shared" si="25"/>
        <v>22135.836920781552</v>
      </c>
      <c r="L73" s="9">
        <f t="shared" si="25"/>
        <v>23590.35582482052</v>
      </c>
      <c r="M73" s="9">
        <f t="shared" si="25"/>
        <v>25124.72975638144</v>
      </c>
      <c r="N73" s="9">
        <f t="shared" si="25"/>
        <v>26743.136630133195</v>
      </c>
      <c r="O73" s="9">
        <f t="shared" si="25"/>
        <v>28450.975663009845</v>
      </c>
      <c r="P73" s="9">
        <f t="shared" si="25"/>
        <v>30251.878935585137</v>
      </c>
      <c r="Q73" s="9">
        <f t="shared" si="25"/>
        <v>32150.723551366187</v>
      </c>
      <c r="R73" s="9">
        <f t="shared" si="25"/>
        <v>34111.314335632705</v>
      </c>
      <c r="S73" s="9">
        <f t="shared" si="25"/>
        <v>36130.7830224385</v>
      </c>
      <c r="T73" s="9">
        <f t="shared" si="25"/>
        <v>38259.166262385545</v>
      </c>
      <c r="U73" s="9">
        <f t="shared" si="25"/>
        <v>40499.558427882956</v>
      </c>
      <c r="V73" s="9">
        <f t="shared" si="25"/>
        <v>42859.32455575037</v>
      </c>
      <c r="W73" s="9">
        <f t="shared" si="25"/>
        <v>45343.114518270064</v>
      </c>
      <c r="X73" s="9">
        <f t="shared" si="25"/>
        <v>47959.87792830504</v>
      </c>
      <c r="Y73" s="9">
        <f t="shared" si="25"/>
        <v>50715.37981620664</v>
      </c>
      <c r="Z73" s="9">
        <f t="shared" si="25"/>
        <v>53617.717118162735</v>
      </c>
      <c r="AA73" s="9">
        <f t="shared" si="25"/>
        <v>56640.482855009766</v>
      </c>
      <c r="AB73" s="9">
        <f t="shared" si="25"/>
        <v>59809.52443936664</v>
      </c>
      <c r="AC73" s="9">
        <f t="shared" si="25"/>
        <v>63148.22166944643</v>
      </c>
      <c r="AD73" s="9">
        <f t="shared" si="25"/>
        <v>66665.29420020265</v>
      </c>
      <c r="AE73" s="9">
        <f t="shared" si="25"/>
        <v>70370.03219193232</v>
      </c>
      <c r="AF73" s="9">
        <f t="shared" si="25"/>
        <v>74273.70365892118</v>
      </c>
      <c r="AG73" s="9">
        <f t="shared" si="25"/>
        <v>78383.78687345423</v>
      </c>
      <c r="AH73" s="9">
        <f t="shared" si="25"/>
        <v>82714.73244481506</v>
      </c>
      <c r="AI73" s="9">
        <f aca="true" t="shared" si="26" ref="AI73:BE73">IF(AI71&lt;AI60,AI60-AI71,0)</f>
        <v>87274.49269407129</v>
      </c>
      <c r="AJ73" s="9">
        <f t="shared" si="26"/>
        <v>92076.5520520994</v>
      </c>
      <c r="AK73" s="9">
        <f t="shared" si="26"/>
        <v>97133.5997999023</v>
      </c>
      <c r="AL73" s="9">
        <f t="shared" si="26"/>
        <v>102458.80443652644</v>
      </c>
      <c r="AM73" s="9">
        <f t="shared" si="26"/>
        <v>108066.46073974611</v>
      </c>
      <c r="AN73" s="9">
        <f t="shared" si="26"/>
        <v>113970.25952014468</v>
      </c>
      <c r="AO73" s="9">
        <f t="shared" si="26"/>
        <v>120187.99949506551</v>
      </c>
      <c r="AP73" s="9">
        <f t="shared" si="26"/>
        <v>126733.06692540964</v>
      </c>
      <c r="AQ73" s="9">
        <f t="shared" si="26"/>
        <v>133624.62577644316</v>
      </c>
      <c r="AR73" s="9">
        <f t="shared" si="26"/>
        <v>140881.04421625024</v>
      </c>
      <c r="AS73" s="9">
        <f t="shared" si="26"/>
        <v>148519.66442090698</v>
      </c>
      <c r="AT73" s="9">
        <f t="shared" si="26"/>
        <v>156594.84303260196</v>
      </c>
      <c r="AU73" s="9">
        <f t="shared" si="26"/>
        <v>165115.92102242765</v>
      </c>
      <c r="AV73" s="9">
        <f t="shared" si="26"/>
        <v>174084.38834527245</v>
      </c>
      <c r="AW73" s="9">
        <f t="shared" si="26"/>
        <v>183519.68488512837</v>
      </c>
      <c r="AX73" s="9">
        <f t="shared" si="26"/>
        <v>193448.8703368808</v>
      </c>
      <c r="AY73" s="9">
        <f t="shared" si="26"/>
        <v>203897.1821095207</v>
      </c>
      <c r="AZ73" s="9">
        <f t="shared" si="26"/>
        <v>214890.09620102443</v>
      </c>
      <c r="BA73" s="9">
        <f t="shared" si="26"/>
        <v>226457.8911965445</v>
      </c>
      <c r="BB73" s="9">
        <f t="shared" si="26"/>
        <v>238626.7155492592</v>
      </c>
      <c r="BC73" s="9">
        <f t="shared" si="26"/>
        <v>251430.65831132524</v>
      </c>
      <c r="BD73" s="9">
        <f t="shared" si="26"/>
        <v>264902.32349087874</v>
      </c>
      <c r="BE73" s="9">
        <f t="shared" si="26"/>
        <v>279073.90821996937</v>
      </c>
      <c r="BF73" s="1"/>
      <c r="BG73" s="1"/>
      <c r="BH73" s="1"/>
      <c r="BI73" s="1"/>
      <c r="BJ73" s="1"/>
    </row>
    <row r="74" spans="1:62" ht="12.7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1"/>
      <c r="BG74" s="1"/>
      <c r="BH74" s="1"/>
      <c r="BI74" s="1"/>
      <c r="BJ74" s="1"/>
    </row>
    <row r="75" spans="1:62" ht="12.75">
      <c r="A75" s="1" t="s">
        <v>74</v>
      </c>
      <c r="B75" s="9">
        <f>$B$15+$B$17</f>
        <v>19000</v>
      </c>
      <c r="C75" s="9">
        <f>B75*(1+$B$35)</f>
        <v>19760</v>
      </c>
      <c r="D75" s="9">
        <f aca="true" t="shared" si="27" ref="D75:BE75">C75*(1+$B$35)</f>
        <v>20550.4</v>
      </c>
      <c r="E75" s="9">
        <f t="shared" si="27"/>
        <v>21372.416</v>
      </c>
      <c r="F75" s="9">
        <f t="shared" si="27"/>
        <v>22227.31264</v>
      </c>
      <c r="G75" s="9">
        <f t="shared" si="27"/>
        <v>23116.4051456</v>
      </c>
      <c r="H75" s="9">
        <f t="shared" si="27"/>
        <v>24041.061351424003</v>
      </c>
      <c r="I75" s="9">
        <f t="shared" si="27"/>
        <v>25002.703805480964</v>
      </c>
      <c r="J75" s="9">
        <f t="shared" si="27"/>
        <v>26002.811957700203</v>
      </c>
      <c r="K75" s="9">
        <f t="shared" si="27"/>
        <v>27042.924436008212</v>
      </c>
      <c r="L75" s="9">
        <f t="shared" si="27"/>
        <v>28124.641413448542</v>
      </c>
      <c r="M75" s="9">
        <f t="shared" si="27"/>
        <v>29249.627069986484</v>
      </c>
      <c r="N75" s="9">
        <f t="shared" si="27"/>
        <v>30419.612152785943</v>
      </c>
      <c r="O75" s="9">
        <f t="shared" si="27"/>
        <v>31636.396638897382</v>
      </c>
      <c r="P75" s="9">
        <f t="shared" si="27"/>
        <v>32901.85250445328</v>
      </c>
      <c r="Q75" s="9">
        <f t="shared" si="27"/>
        <v>34217.926604631415</v>
      </c>
      <c r="R75" s="9">
        <f t="shared" si="27"/>
        <v>35586.64366881667</v>
      </c>
      <c r="S75" s="9">
        <f t="shared" si="27"/>
        <v>37010.10941556934</v>
      </c>
      <c r="T75" s="9">
        <f t="shared" si="27"/>
        <v>38490.51379219212</v>
      </c>
      <c r="U75" s="9">
        <f t="shared" si="27"/>
        <v>40030.13434387981</v>
      </c>
      <c r="V75" s="9">
        <f t="shared" si="27"/>
        <v>41631.339717635</v>
      </c>
      <c r="W75" s="9">
        <f t="shared" si="27"/>
        <v>43296.5933063404</v>
      </c>
      <c r="X75" s="9">
        <f t="shared" si="27"/>
        <v>45028.45703859402</v>
      </c>
      <c r="Y75" s="9">
        <f t="shared" si="27"/>
        <v>46829.59532013778</v>
      </c>
      <c r="Z75" s="9">
        <f t="shared" si="27"/>
        <v>48702.77913294329</v>
      </c>
      <c r="AA75" s="9">
        <f t="shared" si="27"/>
        <v>50650.89029826102</v>
      </c>
      <c r="AB75" s="9">
        <f t="shared" si="27"/>
        <v>52676.925910191465</v>
      </c>
      <c r="AC75" s="9">
        <f t="shared" si="27"/>
        <v>54784.002946599125</v>
      </c>
      <c r="AD75" s="9">
        <f t="shared" si="27"/>
        <v>56975.36306446309</v>
      </c>
      <c r="AE75" s="9">
        <f t="shared" si="27"/>
        <v>59254.377587041614</v>
      </c>
      <c r="AF75" s="9">
        <f t="shared" si="27"/>
        <v>61624.552690523284</v>
      </c>
      <c r="AG75" s="9">
        <f t="shared" si="27"/>
        <v>64089.53479814422</v>
      </c>
      <c r="AH75" s="9">
        <f t="shared" si="27"/>
        <v>66653.11619007</v>
      </c>
      <c r="AI75" s="9">
        <f t="shared" si="27"/>
        <v>69319.2408376728</v>
      </c>
      <c r="AJ75" s="9">
        <f t="shared" si="27"/>
        <v>72092.01047117972</v>
      </c>
      <c r="AK75" s="9">
        <f t="shared" si="27"/>
        <v>74975.6908900269</v>
      </c>
      <c r="AL75" s="9">
        <f t="shared" si="27"/>
        <v>77974.71852562798</v>
      </c>
      <c r="AM75" s="9">
        <f t="shared" si="27"/>
        <v>81093.7072666531</v>
      </c>
      <c r="AN75" s="9">
        <f t="shared" si="27"/>
        <v>84337.45555731923</v>
      </c>
      <c r="AO75" s="9">
        <f t="shared" si="27"/>
        <v>87710.95377961201</v>
      </c>
      <c r="AP75" s="9">
        <f t="shared" si="27"/>
        <v>91219.3919307965</v>
      </c>
      <c r="AQ75" s="9">
        <f t="shared" si="27"/>
        <v>94868.16760802837</v>
      </c>
      <c r="AR75" s="9">
        <f t="shared" si="27"/>
        <v>98662.8943123495</v>
      </c>
      <c r="AS75" s="9">
        <f t="shared" si="27"/>
        <v>102609.41008484348</v>
      </c>
      <c r="AT75" s="9">
        <f t="shared" si="27"/>
        <v>106713.78648823722</v>
      </c>
      <c r="AU75" s="9">
        <f t="shared" si="27"/>
        <v>110982.33794776672</v>
      </c>
      <c r="AV75" s="9">
        <f t="shared" si="27"/>
        <v>115421.63146567739</v>
      </c>
      <c r="AW75" s="9">
        <f t="shared" si="27"/>
        <v>120038.4967243045</v>
      </c>
      <c r="AX75" s="9">
        <f t="shared" si="27"/>
        <v>124840.03659327667</v>
      </c>
      <c r="AY75" s="9">
        <f t="shared" si="27"/>
        <v>129833.63805700775</v>
      </c>
      <c r="AZ75" s="9">
        <f t="shared" si="27"/>
        <v>135026.98357928806</v>
      </c>
      <c r="BA75" s="9">
        <f t="shared" si="27"/>
        <v>140428.0629224596</v>
      </c>
      <c r="BB75" s="9">
        <f t="shared" si="27"/>
        <v>146045.18543935797</v>
      </c>
      <c r="BC75" s="9">
        <f t="shared" si="27"/>
        <v>151886.99285693228</v>
      </c>
      <c r="BD75" s="9">
        <f t="shared" si="27"/>
        <v>157962.47257120957</v>
      </c>
      <c r="BE75" s="9">
        <f t="shared" si="27"/>
        <v>164280.97147405797</v>
      </c>
      <c r="BF75" s="1"/>
      <c r="BG75" s="1"/>
      <c r="BH75" s="1"/>
      <c r="BI75" s="1"/>
      <c r="BJ75" s="1"/>
    </row>
    <row r="76" spans="1:62" ht="12.75">
      <c r="A76" s="27" t="s">
        <v>72</v>
      </c>
      <c r="B76" s="9">
        <f aca="true" t="shared" si="28" ref="B76:AG76">IF(((B58*$B$16)+$B$15)&lt;(B58*$B$12),((B58*$B$16)+$B$15),(B58*$B$12))</f>
        <v>8000</v>
      </c>
      <c r="C76" s="9">
        <f t="shared" si="28"/>
        <v>8200</v>
      </c>
      <c r="D76" s="9">
        <f t="shared" si="28"/>
        <v>8410</v>
      </c>
      <c r="E76" s="9">
        <f t="shared" si="28"/>
        <v>8630.5</v>
      </c>
      <c r="F76" s="9">
        <f t="shared" si="28"/>
        <v>8862.025000000001</v>
      </c>
      <c r="G76" s="9">
        <f t="shared" si="28"/>
        <v>9105.126250000001</v>
      </c>
      <c r="H76" s="9">
        <f t="shared" si="28"/>
        <v>9360.382562499999</v>
      </c>
      <c r="I76" s="9">
        <f t="shared" si="28"/>
        <v>9628.401690625</v>
      </c>
      <c r="J76" s="9">
        <f t="shared" si="28"/>
        <v>9909.821775156252</v>
      </c>
      <c r="K76" s="9">
        <f t="shared" si="28"/>
        <v>10205.312863914063</v>
      </c>
      <c r="L76" s="9">
        <f t="shared" si="28"/>
        <v>10515.578507109767</v>
      </c>
      <c r="M76" s="9">
        <f t="shared" si="28"/>
        <v>10841.357432465255</v>
      </c>
      <c r="N76" s="9">
        <f t="shared" si="28"/>
        <v>11183.425304088516</v>
      </c>
      <c r="O76" s="9">
        <f t="shared" si="28"/>
        <v>11542.596569292942</v>
      </c>
      <c r="P76" s="9">
        <f t="shared" si="28"/>
        <v>11919.72639775759</v>
      </c>
      <c r="Q76" s="9">
        <f t="shared" si="28"/>
        <v>12315.712717645469</v>
      </c>
      <c r="R76" s="9">
        <f t="shared" si="28"/>
        <v>12731.498353527742</v>
      </c>
      <c r="S76" s="9">
        <f t="shared" si="28"/>
        <v>13168.07327120413</v>
      </c>
      <c r="T76" s="9">
        <f t="shared" si="28"/>
        <v>13626.476934764336</v>
      </c>
      <c r="U76" s="9">
        <f t="shared" si="28"/>
        <v>14107.800781502554</v>
      </c>
      <c r="V76" s="9">
        <f t="shared" si="28"/>
        <v>14613.190820577682</v>
      </c>
      <c r="W76" s="9">
        <f t="shared" si="28"/>
        <v>15143.850361606565</v>
      </c>
      <c r="X76" s="9">
        <f t="shared" si="28"/>
        <v>15701.042879686895</v>
      </c>
      <c r="Y76" s="9">
        <f t="shared" si="28"/>
        <v>16286.095023671238</v>
      </c>
      <c r="Z76" s="9">
        <f t="shared" si="28"/>
        <v>16900.3997748548</v>
      </c>
      <c r="AA76" s="9">
        <f t="shared" si="28"/>
        <v>17545.419763597536</v>
      </c>
      <c r="AB76" s="9">
        <f t="shared" si="28"/>
        <v>18222.690751777416</v>
      </c>
      <c r="AC76" s="9">
        <f t="shared" si="28"/>
        <v>18933.825289366287</v>
      </c>
      <c r="AD76" s="9">
        <f t="shared" si="28"/>
        <v>19680.516553834605</v>
      </c>
      <c r="AE76" s="9">
        <f t="shared" si="28"/>
        <v>20464.54238152633</v>
      </c>
      <c r="AF76" s="9">
        <f t="shared" si="28"/>
        <v>21287.769500602648</v>
      </c>
      <c r="AG76" s="9">
        <f t="shared" si="28"/>
        <v>22152.15797563278</v>
      </c>
      <c r="AH76" s="9">
        <f aca="true" t="shared" si="29" ref="AH76:BE76">IF(((AH58*$B$16)+$B$15)&lt;(AH58*$B$12),((AH58*$B$16)+$B$15),(AH58*$B$12))</f>
        <v>23059.765874414417</v>
      </c>
      <c r="AI76" s="9">
        <f t="shared" si="29"/>
        <v>24012.75416813514</v>
      </c>
      <c r="AJ76" s="9">
        <f t="shared" si="29"/>
        <v>25013.391876541893</v>
      </c>
      <c r="AK76" s="9">
        <f t="shared" si="29"/>
        <v>26064.06147036899</v>
      </c>
      <c r="AL76" s="9">
        <f t="shared" si="29"/>
        <v>27167.26454388744</v>
      </c>
      <c r="AM76" s="9">
        <f t="shared" si="29"/>
        <v>28325.62777108181</v>
      </c>
      <c r="AN76" s="9">
        <f t="shared" si="29"/>
        <v>29541.909159635903</v>
      </c>
      <c r="AO76" s="9">
        <f t="shared" si="29"/>
        <v>30819.0046176177</v>
      </c>
      <c r="AP76" s="9">
        <f t="shared" si="29"/>
        <v>32159.954848498586</v>
      </c>
      <c r="AQ76" s="9">
        <f t="shared" si="29"/>
        <v>33567.95259092351</v>
      </c>
      <c r="AR76" s="9">
        <f t="shared" si="29"/>
        <v>35046.350220469685</v>
      </c>
      <c r="AS76" s="9">
        <f t="shared" si="29"/>
        <v>36598.66773149317</v>
      </c>
      <c r="AT76" s="9">
        <f t="shared" si="29"/>
        <v>38228.601118067825</v>
      </c>
      <c r="AU76" s="9">
        <f t="shared" si="29"/>
        <v>39940.03117397122</v>
      </c>
      <c r="AV76" s="9">
        <f t="shared" si="29"/>
        <v>41737.03273266978</v>
      </c>
      <c r="AW76" s="9">
        <f t="shared" si="29"/>
        <v>43623.88436930327</v>
      </c>
      <c r="AX76" s="9">
        <f t="shared" si="29"/>
        <v>45605.07858776843</v>
      </c>
      <c r="AY76" s="9">
        <f t="shared" si="29"/>
        <v>47685.33251715686</v>
      </c>
      <c r="AZ76" s="9">
        <f t="shared" si="29"/>
        <v>49869.5991430147</v>
      </c>
      <c r="BA76" s="9">
        <f t="shared" si="29"/>
        <v>52163.079100165436</v>
      </c>
      <c r="BB76" s="9">
        <f t="shared" si="29"/>
        <v>54571.23305517371</v>
      </c>
      <c r="BC76" s="9">
        <f t="shared" si="29"/>
        <v>57099.79470793239</v>
      </c>
      <c r="BD76" s="9">
        <f t="shared" si="29"/>
        <v>59754.78444332902</v>
      </c>
      <c r="BE76" s="9">
        <f t="shared" si="29"/>
        <v>62542.52366549548</v>
      </c>
      <c r="BF76" s="1"/>
      <c r="BG76" s="1"/>
      <c r="BH76" s="1"/>
      <c r="BI76" s="1"/>
      <c r="BJ76" s="1"/>
    </row>
    <row r="77" spans="1:62" ht="12.75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1"/>
      <c r="BG77" s="1"/>
      <c r="BH77" s="1"/>
      <c r="BI77" s="1"/>
      <c r="BJ77" s="1"/>
    </row>
    <row r="78" spans="1:57" ht="12.75">
      <c r="A78" s="7" t="s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 t="s">
        <v>68</v>
      </c>
      <c r="B79" s="9">
        <f>(B65*$B$37)+(B71+B72)*0.5*$B$37</f>
        <v>230</v>
      </c>
      <c r="C79" s="9">
        <f aca="true" t="shared" si="30" ref="C79:BE79">(C65*$B$37)+(C71+C72)*0.5*$B$37</f>
        <v>707.54</v>
      </c>
      <c r="D79" s="9">
        <f t="shared" si="30"/>
        <v>1221.3269200000002</v>
      </c>
      <c r="E79" s="9">
        <f t="shared" si="30"/>
        <v>1773.7668621600003</v>
      </c>
      <c r="F79" s="9">
        <f t="shared" si="30"/>
        <v>2367.414734043681</v>
      </c>
      <c r="G79" s="9">
        <f t="shared" si="30"/>
        <v>3004.9830569027777</v>
      </c>
      <c r="H79" s="9">
        <f t="shared" si="30"/>
        <v>3689.3512800403614</v>
      </c>
      <c r="I79" s="9">
        <f t="shared" si="30"/>
        <v>4423.575629708861</v>
      </c>
      <c r="J79" s="9">
        <f t="shared" si="30"/>
        <v>5210.899522572777</v>
      </c>
      <c r="K79" s="9">
        <f t="shared" si="30"/>
        <v>6054.764575426055</v>
      </c>
      <c r="L79" s="9">
        <f t="shared" si="30"/>
        <v>6958.822244604779</v>
      </c>
      <c r="M79" s="9">
        <f t="shared" si="30"/>
        <v>7926.946130381997</v>
      </c>
      <c r="N79" s="9">
        <f t="shared" si="30"/>
        <v>8963.24498357833</v>
      </c>
      <c r="O79" s="9">
        <f t="shared" si="30"/>
        <v>10072.076453674988</v>
      </c>
      <c r="P79" s="9">
        <f t="shared" si="30"/>
        <v>11258.061619880531</v>
      </c>
      <c r="Q79" s="9">
        <f t="shared" si="30"/>
        <v>12526.100348885393</v>
      </c>
      <c r="R79" s="9">
        <f t="shared" si="30"/>
        <v>13881.387525445025</v>
      </c>
      <c r="S79" s="9">
        <f t="shared" si="30"/>
        <v>15329.43020447017</v>
      </c>
      <c r="T79" s="9">
        <f t="shared" si="30"/>
        <v>16876.065735978715</v>
      </c>
      <c r="U79" s="9">
        <f t="shared" si="30"/>
        <v>18527.480917084366</v>
      </c>
      <c r="V79" s="9">
        <f t="shared" si="30"/>
        <v>20290.232228172026</v>
      </c>
      <c r="W79" s="9">
        <f t="shared" si="30"/>
        <v>22171.267213545267</v>
      </c>
      <c r="X79" s="9">
        <f t="shared" si="30"/>
        <v>24177.94707013748</v>
      </c>
      <c r="Y79" s="9">
        <f t="shared" si="30"/>
        <v>26318.07051136322</v>
      </c>
      <c r="Z79" s="9">
        <f t="shared" si="30"/>
        <v>28599.89897686075</v>
      </c>
      <c r="AA79" s="9">
        <f t="shared" si="30"/>
        <v>31032.183262749764</v>
      </c>
      <c r="AB79" s="9">
        <f t="shared" si="30"/>
        <v>33624.19165111145</v>
      </c>
      <c r="AC79" s="9">
        <f t="shared" si="30"/>
        <v>36385.739621701956</v>
      </c>
      <c r="AD79" s="9">
        <f t="shared" si="30"/>
        <v>39327.22123344768</v>
      </c>
      <c r="AE79" s="9">
        <f t="shared" si="30"/>
        <v>42459.64226805241</v>
      </c>
      <c r="AF79" s="9">
        <f t="shared" si="30"/>
        <v>45794.65523308812</v>
      </c>
      <c r="AG79" s="9">
        <f t="shared" si="30"/>
        <v>49344.59632725399</v>
      </c>
      <c r="AH79" s="9">
        <f t="shared" si="30"/>
        <v>53122.52447608872</v>
      </c>
      <c r="AI79" s="9">
        <f t="shared" si="30"/>
        <v>57142.262552323846</v>
      </c>
      <c r="AJ79" s="9">
        <f t="shared" si="30"/>
        <v>61418.44090128739</v>
      </c>
      <c r="AK79" s="9">
        <f t="shared" si="30"/>
        <v>65966.54329832378</v>
      </c>
      <c r="AL79" s="9">
        <f t="shared" si="30"/>
        <v>70802.95547210665</v>
      </c>
      <c r="AM79" s="9">
        <f t="shared" si="30"/>
        <v>75945.01633500426</v>
      </c>
      <c r="AN79" s="9">
        <f t="shared" si="30"/>
        <v>81411.0720693328</v>
      </c>
      <c r="AO79" s="9">
        <f t="shared" si="30"/>
        <v>87220.53322642152</v>
      </c>
      <c r="AP79" s="9">
        <f t="shared" si="30"/>
        <v>93393.93500393855</v>
      </c>
      <c r="AQ79" s="9">
        <f t="shared" si="30"/>
        <v>99953.0008759088</v>
      </c>
      <c r="AR79" s="9">
        <f t="shared" si="30"/>
        <v>106920.7097593227</v>
      </c>
      <c r="AS79" s="9">
        <f t="shared" si="30"/>
        <v>114321.36691120898</v>
      </c>
      <c r="AT79" s="9">
        <f t="shared" si="30"/>
        <v>122180.67876055776</v>
      </c>
      <c r="AU79" s="9">
        <f t="shared" si="30"/>
        <v>130525.8318905558</v>
      </c>
      <c r="AV79" s="9">
        <f t="shared" si="30"/>
        <v>139385.57639826828</v>
      </c>
      <c r="AW79" s="9">
        <f t="shared" si="30"/>
        <v>148790.3138711993</v>
      </c>
      <c r="AX79" s="9">
        <f t="shared" si="30"/>
        <v>158772.19023312168</v>
      </c>
      <c r="AY79" s="9">
        <f t="shared" si="30"/>
        <v>169365.1937252216</v>
      </c>
      <c r="AZ79" s="9">
        <f t="shared" si="30"/>
        <v>180605.2583029878</v>
      </c>
      <c r="BA79" s="9">
        <f t="shared" si="30"/>
        <v>192530.3727444346</v>
      </c>
      <c r="BB79" s="9">
        <f t="shared" si="30"/>
        <v>205180.695781216</v>
      </c>
      <c r="BC79" s="9">
        <f t="shared" si="30"/>
        <v>218598.67758101533</v>
      </c>
      <c r="BD79" s="9">
        <f t="shared" si="30"/>
        <v>232829.18792732002</v>
      </c>
      <c r="BE79" s="9">
        <f t="shared" si="30"/>
        <v>247919.65146136814</v>
      </c>
    </row>
    <row r="80" spans="1:57" ht="12.75">
      <c r="A80" s="1" t="s">
        <v>76</v>
      </c>
      <c r="B80" s="9">
        <f>-((B65*$B$38)+(B71+B72)*0.5*$B$38)</f>
        <v>-9.200000000000001</v>
      </c>
      <c r="C80" s="9">
        <f aca="true" t="shared" si="31" ref="C80:BE80">-((C65*$B$38)+(C71+C72)*0.5*$B$38)</f>
        <v>-28.3016</v>
      </c>
      <c r="D80" s="9">
        <f t="shared" si="31"/>
        <v>-48.85307680000001</v>
      </c>
      <c r="E80" s="9">
        <f t="shared" si="31"/>
        <v>-70.9506744864</v>
      </c>
      <c r="F80" s="9">
        <f t="shared" si="31"/>
        <v>-94.69658936174723</v>
      </c>
      <c r="G80" s="9">
        <f t="shared" si="31"/>
        <v>-120.1993222761111</v>
      </c>
      <c r="H80" s="9">
        <f t="shared" si="31"/>
        <v>-147.57405120161445</v>
      </c>
      <c r="I80" s="9">
        <f t="shared" si="31"/>
        <v>-176.94302518835443</v>
      </c>
      <c r="J80" s="9">
        <f t="shared" si="31"/>
        <v>-208.43598090291107</v>
      </c>
      <c r="K80" s="9">
        <f t="shared" si="31"/>
        <v>-242.1905830170422</v>
      </c>
      <c r="L80" s="9">
        <f t="shared" si="31"/>
        <v>-278.3528897841912</v>
      </c>
      <c r="M80" s="9">
        <f t="shared" si="31"/>
        <v>-317.0778452152799</v>
      </c>
      <c r="N80" s="9">
        <f t="shared" si="31"/>
        <v>-358.5297993431332</v>
      </c>
      <c r="O80" s="9">
        <f t="shared" si="31"/>
        <v>-402.88305814699953</v>
      </c>
      <c r="P80" s="9">
        <f t="shared" si="31"/>
        <v>-450.32246479522115</v>
      </c>
      <c r="Q80" s="9">
        <f t="shared" si="31"/>
        <v>-501.0440139554157</v>
      </c>
      <c r="R80" s="9">
        <f t="shared" si="31"/>
        <v>-555.255501017801</v>
      </c>
      <c r="S80" s="9">
        <f t="shared" si="31"/>
        <v>-613.1772081788068</v>
      </c>
      <c r="T80" s="9">
        <f t="shared" si="31"/>
        <v>-675.0426294391486</v>
      </c>
      <c r="U80" s="9">
        <f t="shared" si="31"/>
        <v>-741.0992366833747</v>
      </c>
      <c r="V80" s="9">
        <f t="shared" si="31"/>
        <v>-811.609289126881</v>
      </c>
      <c r="W80" s="9">
        <f t="shared" si="31"/>
        <v>-886.8506885418108</v>
      </c>
      <c r="X80" s="9">
        <f t="shared" si="31"/>
        <v>-967.1178828054992</v>
      </c>
      <c r="Y80" s="9">
        <f t="shared" si="31"/>
        <v>-1052.7228204545286</v>
      </c>
      <c r="Z80" s="9">
        <f t="shared" si="31"/>
        <v>-1143.99595907443</v>
      </c>
      <c r="AA80" s="9">
        <f t="shared" si="31"/>
        <v>-1241.2873305099906</v>
      </c>
      <c r="AB80" s="9">
        <f t="shared" si="31"/>
        <v>-1344.9676660444577</v>
      </c>
      <c r="AC80" s="9">
        <f t="shared" si="31"/>
        <v>-1455.4295848680783</v>
      </c>
      <c r="AD80" s="9">
        <f t="shared" si="31"/>
        <v>-1573.0888493379073</v>
      </c>
      <c r="AE80" s="9">
        <f t="shared" si="31"/>
        <v>-1698.3856907220963</v>
      </c>
      <c r="AF80" s="9">
        <f t="shared" si="31"/>
        <v>-1831.7862093235244</v>
      </c>
      <c r="AG80" s="9">
        <f t="shared" si="31"/>
        <v>-1973.7838530901597</v>
      </c>
      <c r="AH80" s="9">
        <f t="shared" si="31"/>
        <v>-2124.900979043549</v>
      </c>
      <c r="AI80" s="9">
        <f t="shared" si="31"/>
        <v>-2285.690502092954</v>
      </c>
      <c r="AJ80" s="9">
        <f t="shared" si="31"/>
        <v>-2456.7376360514954</v>
      </c>
      <c r="AK80" s="9">
        <f t="shared" si="31"/>
        <v>-2638.6617319329507</v>
      </c>
      <c r="AL80" s="9">
        <f t="shared" si="31"/>
        <v>-2832.1182188842663</v>
      </c>
      <c r="AM80" s="9">
        <f t="shared" si="31"/>
        <v>-3037.8006534001706</v>
      </c>
      <c r="AN80" s="9">
        <f t="shared" si="31"/>
        <v>-3256.4428827733122</v>
      </c>
      <c r="AO80" s="9">
        <f t="shared" si="31"/>
        <v>-3488.8213290568606</v>
      </c>
      <c r="AP80" s="9">
        <f t="shared" si="31"/>
        <v>-3735.7574001575413</v>
      </c>
      <c r="AQ80" s="9">
        <f t="shared" si="31"/>
        <v>-3998.120035036352</v>
      </c>
      <c r="AR80" s="9">
        <f t="shared" si="31"/>
        <v>-4276.828390372908</v>
      </c>
      <c r="AS80" s="9">
        <f t="shared" si="31"/>
        <v>-4572.854676448359</v>
      </c>
      <c r="AT80" s="9">
        <f t="shared" si="31"/>
        <v>-4887.22715042231</v>
      </c>
      <c r="AU80" s="9">
        <f t="shared" si="31"/>
        <v>-5221.0332756222315</v>
      </c>
      <c r="AV80" s="9">
        <f t="shared" si="31"/>
        <v>-5575.423055930731</v>
      </c>
      <c r="AW80" s="9">
        <f t="shared" si="31"/>
        <v>-5951.612554847972</v>
      </c>
      <c r="AX80" s="9">
        <f t="shared" si="31"/>
        <v>-6350.887609324866</v>
      </c>
      <c r="AY80" s="9">
        <f t="shared" si="31"/>
        <v>-6774.607749008863</v>
      </c>
      <c r="AZ80" s="9">
        <f t="shared" si="31"/>
        <v>-7224.210332119512</v>
      </c>
      <c r="BA80" s="9">
        <f t="shared" si="31"/>
        <v>-7701.214909777384</v>
      </c>
      <c r="BB80" s="9">
        <f t="shared" si="31"/>
        <v>-8207.22783124864</v>
      </c>
      <c r="BC80" s="9">
        <f t="shared" si="31"/>
        <v>-8743.947103240613</v>
      </c>
      <c r="BD80" s="9">
        <f t="shared" si="31"/>
        <v>-9313.167517092801</v>
      </c>
      <c r="BE80" s="9">
        <f t="shared" si="31"/>
        <v>-9916.786058454727</v>
      </c>
    </row>
    <row r="81" spans="1:57" ht="12.75">
      <c r="A81" s="1" t="s">
        <v>69</v>
      </c>
      <c r="B81" s="9">
        <f>B66*$B$37+(B73*0.5*$B$37)</f>
        <v>300</v>
      </c>
      <c r="C81" s="9">
        <f aca="true" t="shared" si="32" ref="C81:BE81">C66*$B$37+(C73*0.5*$B$37)</f>
        <v>937.5355000000001</v>
      </c>
      <c r="D81" s="9">
        <f t="shared" si="32"/>
        <v>1652.4811240000001</v>
      </c>
      <c r="E81" s="9">
        <f t="shared" si="32"/>
        <v>2450.3696447519997</v>
      </c>
      <c r="F81" s="9">
        <f t="shared" si="32"/>
        <v>3337.860679072096</v>
      </c>
      <c r="G81" s="9">
        <f t="shared" si="32"/>
        <v>4322.112731569437</v>
      </c>
      <c r="H81" s="9">
        <f t="shared" si="32"/>
        <v>5410.764689901474</v>
      </c>
      <c r="I81" s="9">
        <f t="shared" si="32"/>
        <v>6611.991827726806</v>
      </c>
      <c r="J81" s="9">
        <f t="shared" si="32"/>
        <v>7934.527412261078</v>
      </c>
      <c r="K81" s="9">
        <f t="shared" si="32"/>
        <v>9387.6982870493</v>
      </c>
      <c r="L81" s="9">
        <f t="shared" si="32"/>
        <v>10981.462623467718</v>
      </c>
      <c r="M81" s="9">
        <f t="shared" si="32"/>
        <v>12726.449968924217</v>
      </c>
      <c r="N81" s="9">
        <f t="shared" si="32"/>
        <v>14634.016227095446</v>
      </c>
      <c r="O81" s="9">
        <f t="shared" si="32"/>
        <v>16716.301813324604</v>
      </c>
      <c r="P81" s="9">
        <f t="shared" si="32"/>
        <v>18986.25566532906</v>
      </c>
      <c r="Q81" s="9">
        <f t="shared" si="32"/>
        <v>21457.66099943864</v>
      </c>
      <c r="R81" s="9">
        <f t="shared" si="32"/>
        <v>24144.179674586667</v>
      </c>
      <c r="S81" s="9">
        <f t="shared" si="32"/>
        <v>27059.15273291861</v>
      </c>
      <c r="T81" s="9">
        <f t="shared" si="32"/>
        <v>30217.740796219307</v>
      </c>
      <c r="U81" s="9">
        <f t="shared" si="32"/>
        <v>33637.16047169455</v>
      </c>
      <c r="V81" s="9">
        <f t="shared" si="32"/>
        <v>37335.716248926714</v>
      </c>
      <c r="W81" s="9">
        <f t="shared" si="32"/>
        <v>41332.89160572571</v>
      </c>
      <c r="X81" s="9">
        <f t="shared" si="32"/>
        <v>45649.44521396492</v>
      </c>
      <c r="Y81" s="9">
        <f t="shared" si="32"/>
        <v>50307.50002784804</v>
      </c>
      <c r="Z81" s="9">
        <f t="shared" si="32"/>
        <v>55330.58745254398</v>
      </c>
      <c r="AA81" s="9">
        <f t="shared" si="32"/>
        <v>60742.91064959539</v>
      </c>
      <c r="AB81" s="9">
        <f t="shared" si="32"/>
        <v>66569.82054313539</v>
      </c>
      <c r="AC81" s="9">
        <f t="shared" si="32"/>
        <v>72839.11558192619</v>
      </c>
      <c r="AD81" s="9">
        <f t="shared" si="32"/>
        <v>79580.7310265999</v>
      </c>
      <c r="AE81" s="9">
        <f t="shared" si="32"/>
        <v>86826.48927568007</v>
      </c>
      <c r="AF81" s="9">
        <f t="shared" si="32"/>
        <v>94610.25415718406</v>
      </c>
      <c r="AG81" s="9">
        <f t="shared" si="32"/>
        <v>102967.98362003827</v>
      </c>
      <c r="AH81" s="9">
        <f t="shared" si="32"/>
        <v>111937.90981675682</v>
      </c>
      <c r="AI81" s="9">
        <f t="shared" si="32"/>
        <v>121560.66011643331</v>
      </c>
      <c r="AJ81" s="9">
        <f t="shared" si="32"/>
        <v>131879.34792067637</v>
      </c>
      <c r="AK81" s="9">
        <f t="shared" si="32"/>
        <v>142939.8104171689</v>
      </c>
      <c r="AL81" s="9">
        <f t="shared" si="32"/>
        <v>154790.7314231037</v>
      </c>
      <c r="AM81" s="9">
        <f t="shared" si="32"/>
        <v>167483.81816081947</v>
      </c>
      <c r="AN81" s="9">
        <f t="shared" si="32"/>
        <v>181073.95943903606</v>
      </c>
      <c r="AO81" s="9">
        <f t="shared" si="32"/>
        <v>195619.46596749005</v>
      </c>
      <c r="AP81" s="9">
        <f t="shared" si="32"/>
        <v>211182.22699444144</v>
      </c>
      <c r="AQ81" s="9">
        <f t="shared" si="32"/>
        <v>227827.91620772093</v>
      </c>
      <c r="AR81" s="9">
        <f t="shared" si="32"/>
        <v>245626.29793550883</v>
      </c>
      <c r="AS81" s="9">
        <f t="shared" si="32"/>
        <v>264651.3779523422</v>
      </c>
      <c r="AT81" s="9">
        <f t="shared" si="32"/>
        <v>284982.5067803924</v>
      </c>
      <c r="AU81" s="9">
        <f t="shared" si="32"/>
        <v>306704.43620722694</v>
      </c>
      <c r="AV81" s="9">
        <f t="shared" si="32"/>
        <v>329906.25687936635</v>
      </c>
      <c r="AW81" s="9">
        <f t="shared" si="32"/>
        <v>354681.85904033587</v>
      </c>
      <c r="AX81" s="9">
        <f t="shared" si="32"/>
        <v>381130.8021548223</v>
      </c>
      <c r="AY81" s="9">
        <f t="shared" si="32"/>
        <v>409358.73196941375</v>
      </c>
      <c r="AZ81" s="9">
        <f t="shared" si="32"/>
        <v>439477.63306170923</v>
      </c>
      <c r="BA81" s="9">
        <f t="shared" si="32"/>
        <v>471606.2591336105</v>
      </c>
      <c r="BB81" s="9">
        <f t="shared" si="32"/>
        <v>505870.4747406689</v>
      </c>
      <c r="BC81" s="9">
        <f t="shared" si="32"/>
        <v>542403.6918747356</v>
      </c>
      <c r="BD81" s="9">
        <f t="shared" si="32"/>
        <v>581347.3936297781</v>
      </c>
      <c r="BE81" s="9">
        <f t="shared" si="32"/>
        <v>622851.4743167786</v>
      </c>
    </row>
    <row r="82" spans="1:57" ht="12.75">
      <c r="A82" s="1" t="s">
        <v>77</v>
      </c>
      <c r="B82" s="9">
        <f>-(B66*$B$38+(B73*0.5*$B$38))</f>
        <v>-12</v>
      </c>
      <c r="C82" s="9">
        <f aca="true" t="shared" si="33" ref="C82:BE82">-(C66*$B$38+(C73*0.5*$B$38))</f>
        <v>-37.501419999999996</v>
      </c>
      <c r="D82" s="9">
        <f t="shared" si="33"/>
        <v>-66.09924496000001</v>
      </c>
      <c r="E82" s="9">
        <f t="shared" si="33"/>
        <v>-98.01478579008</v>
      </c>
      <c r="F82" s="9">
        <f t="shared" si="33"/>
        <v>-133.51442716288383</v>
      </c>
      <c r="G82" s="9">
        <f t="shared" si="33"/>
        <v>-172.88450926277744</v>
      </c>
      <c r="H82" s="9">
        <f t="shared" si="33"/>
        <v>-216.43058759605898</v>
      </c>
      <c r="I82" s="9">
        <f t="shared" si="33"/>
        <v>-264.4796731090722</v>
      </c>
      <c r="J82" s="9">
        <f t="shared" si="33"/>
        <v>-317.3810964904431</v>
      </c>
      <c r="K82" s="9">
        <f t="shared" si="33"/>
        <v>-375.5079314819719</v>
      </c>
      <c r="L82" s="9">
        <f t="shared" si="33"/>
        <v>-439.25850493870865</v>
      </c>
      <c r="M82" s="9">
        <f t="shared" si="33"/>
        <v>-509.0579987569687</v>
      </c>
      <c r="N82" s="9">
        <f t="shared" si="33"/>
        <v>-585.3606490838179</v>
      </c>
      <c r="O82" s="9">
        <f t="shared" si="33"/>
        <v>-668.6520725329842</v>
      </c>
      <c r="P82" s="9">
        <f t="shared" si="33"/>
        <v>-759.4502266131625</v>
      </c>
      <c r="Q82" s="9">
        <f t="shared" si="33"/>
        <v>-858.3064399775457</v>
      </c>
      <c r="R82" s="9">
        <f t="shared" si="33"/>
        <v>-965.7671869834668</v>
      </c>
      <c r="S82" s="9">
        <f t="shared" si="33"/>
        <v>-1082.3661093167443</v>
      </c>
      <c r="T82" s="9">
        <f t="shared" si="33"/>
        <v>-1208.7096318487722</v>
      </c>
      <c r="U82" s="9">
        <f t="shared" si="33"/>
        <v>-1345.4864188677818</v>
      </c>
      <c r="V82" s="9">
        <f t="shared" si="33"/>
        <v>-1493.4286499570687</v>
      </c>
      <c r="W82" s="9">
        <f t="shared" si="33"/>
        <v>-1653.3156642290285</v>
      </c>
      <c r="X82" s="9">
        <f t="shared" si="33"/>
        <v>-1825.977808558597</v>
      </c>
      <c r="Y82" s="9">
        <f t="shared" si="33"/>
        <v>-2012.3000011139213</v>
      </c>
      <c r="Z82" s="9">
        <f t="shared" si="33"/>
        <v>-2213.2234981017587</v>
      </c>
      <c r="AA82" s="9">
        <f t="shared" si="33"/>
        <v>-2429.7164259838155</v>
      </c>
      <c r="AB82" s="9">
        <f t="shared" si="33"/>
        <v>-2662.7928217254153</v>
      </c>
      <c r="AC82" s="9">
        <f t="shared" si="33"/>
        <v>-2913.5646232770478</v>
      </c>
      <c r="AD82" s="9">
        <f t="shared" si="33"/>
        <v>-3183.2292410639957</v>
      </c>
      <c r="AE82" s="9">
        <f t="shared" si="33"/>
        <v>-3473.0595710272023</v>
      </c>
      <c r="AF82" s="9">
        <f t="shared" si="33"/>
        <v>-3784.410166287362</v>
      </c>
      <c r="AG82" s="9">
        <f t="shared" si="33"/>
        <v>-4118.7193448015305</v>
      </c>
      <c r="AH82" s="9">
        <f t="shared" si="33"/>
        <v>-4477.516392670273</v>
      </c>
      <c r="AI82" s="9">
        <f t="shared" si="33"/>
        <v>-4862.426404657333</v>
      </c>
      <c r="AJ82" s="9">
        <f t="shared" si="33"/>
        <v>-5275.173916827054</v>
      </c>
      <c r="AK82" s="9">
        <f t="shared" si="33"/>
        <v>-5717.592416686754</v>
      </c>
      <c r="AL82" s="9">
        <f t="shared" si="33"/>
        <v>-6191.629256924147</v>
      </c>
      <c r="AM82" s="9">
        <f t="shared" si="33"/>
        <v>-6699.352726432778</v>
      </c>
      <c r="AN82" s="9">
        <f t="shared" si="33"/>
        <v>-7242.958377561442</v>
      </c>
      <c r="AO82" s="9">
        <f t="shared" si="33"/>
        <v>-7824.778638699601</v>
      </c>
      <c r="AP82" s="9">
        <f t="shared" si="33"/>
        <v>-8447.289079777656</v>
      </c>
      <c r="AQ82" s="9">
        <f t="shared" si="33"/>
        <v>-9113.116648308838</v>
      </c>
      <c r="AR82" s="9">
        <f t="shared" si="33"/>
        <v>-9825.051917420353</v>
      </c>
      <c r="AS82" s="9">
        <f t="shared" si="33"/>
        <v>-10586.055118093685</v>
      </c>
      <c r="AT82" s="9">
        <f t="shared" si="33"/>
        <v>-11399.300271215694</v>
      </c>
      <c r="AU82" s="9">
        <f t="shared" si="33"/>
        <v>-12268.177448289076</v>
      </c>
      <c r="AV82" s="9">
        <f t="shared" si="33"/>
        <v>-13196.250275174652</v>
      </c>
      <c r="AW82" s="9">
        <f t="shared" si="33"/>
        <v>-14187.274361613436</v>
      </c>
      <c r="AX82" s="9">
        <f t="shared" si="33"/>
        <v>-15245.23208619289</v>
      </c>
      <c r="AY82" s="9">
        <f t="shared" si="33"/>
        <v>-16374.34927877655</v>
      </c>
      <c r="AZ82" s="9">
        <f t="shared" si="33"/>
        <v>-17579.105322468367</v>
      </c>
      <c r="BA82" s="9">
        <f t="shared" si="33"/>
        <v>-18864.25036534442</v>
      </c>
      <c r="BB82" s="9">
        <f t="shared" si="33"/>
        <v>-20234.818989626758</v>
      </c>
      <c r="BC82" s="9">
        <f t="shared" si="33"/>
        <v>-21696.147674989425</v>
      </c>
      <c r="BD82" s="9">
        <f t="shared" si="33"/>
        <v>-23253.895745191123</v>
      </c>
      <c r="BE82" s="9">
        <f t="shared" si="33"/>
        <v>-24914.058972671144</v>
      </c>
    </row>
    <row r="83" spans="1:57" ht="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 t="s">
        <v>78</v>
      </c>
      <c r="B84" s="9">
        <f aca="true" t="shared" si="34" ref="B84:AG84">B79+B81</f>
        <v>530</v>
      </c>
      <c r="C84" s="9">
        <f t="shared" si="34"/>
        <v>1645.0755</v>
      </c>
      <c r="D84" s="9">
        <f t="shared" si="34"/>
        <v>2873.8080440000003</v>
      </c>
      <c r="E84" s="9">
        <f t="shared" si="34"/>
        <v>4224.136506912</v>
      </c>
      <c r="F84" s="9">
        <f t="shared" si="34"/>
        <v>5705.275413115777</v>
      </c>
      <c r="G84" s="9">
        <f t="shared" si="34"/>
        <v>7327.095788472214</v>
      </c>
      <c r="H84" s="9">
        <f t="shared" si="34"/>
        <v>9100.115969941835</v>
      </c>
      <c r="I84" s="9">
        <f t="shared" si="34"/>
        <v>11035.567457435667</v>
      </c>
      <c r="J84" s="9">
        <f t="shared" si="34"/>
        <v>13145.426934833855</v>
      </c>
      <c r="K84" s="9">
        <f t="shared" si="34"/>
        <v>15442.462862475353</v>
      </c>
      <c r="L84" s="9">
        <f t="shared" si="34"/>
        <v>17940.284868072496</v>
      </c>
      <c r="M84" s="9">
        <f t="shared" si="34"/>
        <v>20653.396099306214</v>
      </c>
      <c r="N84" s="9">
        <f t="shared" si="34"/>
        <v>23597.261210673776</v>
      </c>
      <c r="O84" s="9">
        <f t="shared" si="34"/>
        <v>26788.378266999593</v>
      </c>
      <c r="P84" s="9">
        <f t="shared" si="34"/>
        <v>30244.31728520959</v>
      </c>
      <c r="Q84" s="9">
        <f t="shared" si="34"/>
        <v>33983.761348324035</v>
      </c>
      <c r="R84" s="9">
        <f t="shared" si="34"/>
        <v>38025.56720003169</v>
      </c>
      <c r="S84" s="9">
        <f t="shared" si="34"/>
        <v>42388.58293738878</v>
      </c>
      <c r="T84" s="9">
        <f t="shared" si="34"/>
        <v>47093.806532198025</v>
      </c>
      <c r="U84" s="9">
        <f t="shared" si="34"/>
        <v>52164.64138877892</v>
      </c>
      <c r="V84" s="9">
        <f t="shared" si="34"/>
        <v>57625.94847709874</v>
      </c>
      <c r="W84" s="9">
        <f t="shared" si="34"/>
        <v>63504.158819270975</v>
      </c>
      <c r="X84" s="9">
        <f t="shared" si="34"/>
        <v>69827.3922841024</v>
      </c>
      <c r="Y84" s="9">
        <f t="shared" si="34"/>
        <v>76625.57053921126</v>
      </c>
      <c r="Z84" s="9">
        <f t="shared" si="34"/>
        <v>83930.48642940473</v>
      </c>
      <c r="AA84" s="9">
        <f t="shared" si="34"/>
        <v>91775.09391234515</v>
      </c>
      <c r="AB84" s="9">
        <f t="shared" si="34"/>
        <v>100194.01219424684</v>
      </c>
      <c r="AC84" s="9">
        <f t="shared" si="34"/>
        <v>109224.85520362815</v>
      </c>
      <c r="AD84" s="9">
        <f t="shared" si="34"/>
        <v>118907.95226004758</v>
      </c>
      <c r="AE84" s="9">
        <f t="shared" si="34"/>
        <v>129286.13154373248</v>
      </c>
      <c r="AF84" s="9">
        <f t="shared" si="34"/>
        <v>140404.90939027217</v>
      </c>
      <c r="AG84" s="9">
        <f t="shared" si="34"/>
        <v>152312.57994729225</v>
      </c>
      <c r="AH84" s="9">
        <f aca="true" t="shared" si="35" ref="AH84:BE84">AH79+AH81</f>
        <v>165060.43429284554</v>
      </c>
      <c r="AI84" s="9">
        <f t="shared" si="35"/>
        <v>178702.92266875715</v>
      </c>
      <c r="AJ84" s="9">
        <f t="shared" si="35"/>
        <v>193297.78882196377</v>
      </c>
      <c r="AK84" s="9">
        <f t="shared" si="35"/>
        <v>208906.35371549267</v>
      </c>
      <c r="AL84" s="9">
        <f t="shared" si="35"/>
        <v>225593.68689521035</v>
      </c>
      <c r="AM84" s="9">
        <f t="shared" si="35"/>
        <v>243428.8344958237</v>
      </c>
      <c r="AN84" s="9">
        <f t="shared" si="35"/>
        <v>262485.03150836885</v>
      </c>
      <c r="AO84" s="9">
        <f t="shared" si="35"/>
        <v>282839.99919391156</v>
      </c>
      <c r="AP84" s="9">
        <f t="shared" si="35"/>
        <v>304576.16199838</v>
      </c>
      <c r="AQ84" s="9">
        <f t="shared" si="35"/>
        <v>327780.91708362976</v>
      </c>
      <c r="AR84" s="9">
        <f t="shared" si="35"/>
        <v>352547.0076948315</v>
      </c>
      <c r="AS84" s="9">
        <f t="shared" si="35"/>
        <v>378972.7448635512</v>
      </c>
      <c r="AT84" s="9">
        <f t="shared" si="35"/>
        <v>407163.18554095016</v>
      </c>
      <c r="AU84" s="9">
        <f t="shared" si="35"/>
        <v>437230.26809778274</v>
      </c>
      <c r="AV84" s="9">
        <f t="shared" si="35"/>
        <v>469291.83327763464</v>
      </c>
      <c r="AW84" s="9">
        <f t="shared" si="35"/>
        <v>503472.17291153513</v>
      </c>
      <c r="AX84" s="9">
        <f t="shared" si="35"/>
        <v>539902.9923879439</v>
      </c>
      <c r="AY84" s="9">
        <f t="shared" si="35"/>
        <v>578723.9256946354</v>
      </c>
      <c r="AZ84" s="9">
        <f t="shared" si="35"/>
        <v>620082.891364697</v>
      </c>
      <c r="BA84" s="9">
        <f t="shared" si="35"/>
        <v>664136.6318780452</v>
      </c>
      <c r="BB84" s="9">
        <f t="shared" si="35"/>
        <v>711051.1705218849</v>
      </c>
      <c r="BC84" s="9">
        <f t="shared" si="35"/>
        <v>761002.369455751</v>
      </c>
      <c r="BD84" s="9">
        <f t="shared" si="35"/>
        <v>814176.5815570981</v>
      </c>
      <c r="BE84" s="9">
        <f t="shared" si="35"/>
        <v>870771.1257781468</v>
      </c>
    </row>
    <row r="85" spans="1:57" ht="12.75">
      <c r="A85" s="1" t="s">
        <v>79</v>
      </c>
      <c r="B85" s="9">
        <f>B80+B82</f>
        <v>-21.200000000000003</v>
      </c>
      <c r="C85" s="9">
        <f aca="true" t="shared" si="36" ref="C85:BE85">C80+C82</f>
        <v>-65.80302</v>
      </c>
      <c r="D85" s="9">
        <f t="shared" si="36"/>
        <v>-114.95232176000002</v>
      </c>
      <c r="E85" s="9">
        <f t="shared" si="36"/>
        <v>-168.96546027648</v>
      </c>
      <c r="F85" s="9">
        <f t="shared" si="36"/>
        <v>-228.21101652463108</v>
      </c>
      <c r="G85" s="9">
        <f t="shared" si="36"/>
        <v>-293.08383153888855</v>
      </c>
      <c r="H85" s="9">
        <f t="shared" si="36"/>
        <v>-364.00463879767346</v>
      </c>
      <c r="I85" s="9">
        <f t="shared" si="36"/>
        <v>-441.4226982974267</v>
      </c>
      <c r="J85" s="9">
        <f t="shared" si="36"/>
        <v>-525.8170773933541</v>
      </c>
      <c r="K85" s="9">
        <f t="shared" si="36"/>
        <v>-617.6985144990141</v>
      </c>
      <c r="L85" s="9">
        <f t="shared" si="36"/>
        <v>-717.6113947228998</v>
      </c>
      <c r="M85" s="9">
        <f t="shared" si="36"/>
        <v>-826.1358439722486</v>
      </c>
      <c r="N85" s="9">
        <f t="shared" si="36"/>
        <v>-943.890448426951</v>
      </c>
      <c r="O85" s="9">
        <f t="shared" si="36"/>
        <v>-1071.5351306799837</v>
      </c>
      <c r="P85" s="9">
        <f t="shared" si="36"/>
        <v>-1209.7726914083837</v>
      </c>
      <c r="Q85" s="9">
        <f t="shared" si="36"/>
        <v>-1359.3504539329615</v>
      </c>
      <c r="R85" s="9">
        <f t="shared" si="36"/>
        <v>-1521.0226880012679</v>
      </c>
      <c r="S85" s="9">
        <f t="shared" si="36"/>
        <v>-1695.543317495551</v>
      </c>
      <c r="T85" s="9">
        <f t="shared" si="36"/>
        <v>-1883.7522612879209</v>
      </c>
      <c r="U85" s="9">
        <f t="shared" si="36"/>
        <v>-2086.5856555511564</v>
      </c>
      <c r="V85" s="9">
        <f t="shared" si="36"/>
        <v>-2305.03793908395</v>
      </c>
      <c r="W85" s="9">
        <f t="shared" si="36"/>
        <v>-2540.1663527708392</v>
      </c>
      <c r="X85" s="9">
        <f t="shared" si="36"/>
        <v>-2793.095691364096</v>
      </c>
      <c r="Y85" s="9">
        <f t="shared" si="36"/>
        <v>-3065.02282156845</v>
      </c>
      <c r="Z85" s="9">
        <f t="shared" si="36"/>
        <v>-3357.2194571761884</v>
      </c>
      <c r="AA85" s="9">
        <f t="shared" si="36"/>
        <v>-3671.003756493806</v>
      </c>
      <c r="AB85" s="9">
        <f t="shared" si="36"/>
        <v>-4007.760487769873</v>
      </c>
      <c r="AC85" s="9">
        <f t="shared" si="36"/>
        <v>-4368.994208145126</v>
      </c>
      <c r="AD85" s="9">
        <f t="shared" si="36"/>
        <v>-4756.318090401903</v>
      </c>
      <c r="AE85" s="9">
        <f t="shared" si="36"/>
        <v>-5171.445261749299</v>
      </c>
      <c r="AF85" s="9">
        <f t="shared" si="36"/>
        <v>-5616.196375610886</v>
      </c>
      <c r="AG85" s="9">
        <f t="shared" si="36"/>
        <v>-6092.50319789169</v>
      </c>
      <c r="AH85" s="9">
        <f t="shared" si="36"/>
        <v>-6602.417371713822</v>
      </c>
      <c r="AI85" s="9">
        <f t="shared" si="36"/>
        <v>-7148.116906750287</v>
      </c>
      <c r="AJ85" s="9">
        <f t="shared" si="36"/>
        <v>-7731.91155287855</v>
      </c>
      <c r="AK85" s="9">
        <f t="shared" si="36"/>
        <v>-8356.254148619704</v>
      </c>
      <c r="AL85" s="9">
        <f t="shared" si="36"/>
        <v>-9023.747475808414</v>
      </c>
      <c r="AM85" s="9">
        <f t="shared" si="36"/>
        <v>-9737.153379832947</v>
      </c>
      <c r="AN85" s="9">
        <f t="shared" si="36"/>
        <v>-10499.401260334755</v>
      </c>
      <c r="AO85" s="9">
        <f t="shared" si="36"/>
        <v>-11313.599967756461</v>
      </c>
      <c r="AP85" s="9">
        <f t="shared" si="36"/>
        <v>-12183.046479935198</v>
      </c>
      <c r="AQ85" s="9">
        <f t="shared" si="36"/>
        <v>-13111.23668334519</v>
      </c>
      <c r="AR85" s="9">
        <f t="shared" si="36"/>
        <v>-14101.88030779326</v>
      </c>
      <c r="AS85" s="9">
        <f t="shared" si="36"/>
        <v>-15158.909794542044</v>
      </c>
      <c r="AT85" s="9">
        <f t="shared" si="36"/>
        <v>-16286.527421638004</v>
      </c>
      <c r="AU85" s="9">
        <f t="shared" si="36"/>
        <v>-17489.210723911307</v>
      </c>
      <c r="AV85" s="9">
        <f t="shared" si="36"/>
        <v>-18771.673331105383</v>
      </c>
      <c r="AW85" s="9">
        <f t="shared" si="36"/>
        <v>-20138.886916461408</v>
      </c>
      <c r="AX85" s="9">
        <f t="shared" si="36"/>
        <v>-21596.119695517755</v>
      </c>
      <c r="AY85" s="9">
        <f t="shared" si="36"/>
        <v>-23148.957027785415</v>
      </c>
      <c r="AZ85" s="9">
        <f t="shared" si="36"/>
        <v>-24803.31565458788</v>
      </c>
      <c r="BA85" s="9">
        <f t="shared" si="36"/>
        <v>-26565.465275121802</v>
      </c>
      <c r="BB85" s="9">
        <f t="shared" si="36"/>
        <v>-28442.046820875395</v>
      </c>
      <c r="BC85" s="9">
        <f t="shared" si="36"/>
        <v>-30440.094778230035</v>
      </c>
      <c r="BD85" s="9">
        <f t="shared" si="36"/>
        <v>-32567.063262283926</v>
      </c>
      <c r="BE85" s="9">
        <f t="shared" si="36"/>
        <v>-34830.84503112587</v>
      </c>
    </row>
    <row r="87" spans="1:62" ht="12.75">
      <c r="A87" s="26" t="s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57" ht="12.75">
      <c r="A88" s="1" t="s">
        <v>68</v>
      </c>
      <c r="B88" s="9">
        <f>B65+B71+B72+B79+B80</f>
        <v>9420.8</v>
      </c>
      <c r="C88" s="9">
        <f aca="true" t="shared" si="37" ref="C88:BE88">C65+C71+C72+C79+C80</f>
        <v>19560.0384</v>
      </c>
      <c r="D88" s="9">
        <f t="shared" si="37"/>
        <v>30465.512243200003</v>
      </c>
      <c r="E88" s="9">
        <f t="shared" si="37"/>
        <v>42187.97843087361</v>
      </c>
      <c r="F88" s="9">
        <f t="shared" si="37"/>
        <v>54781.32907555555</v>
      </c>
      <c r="G88" s="9">
        <f t="shared" si="37"/>
        <v>68302.77693518222</v>
      </c>
      <c r="H88" s="9">
        <f t="shared" si="37"/>
        <v>82813.05149527096</v>
      </c>
      <c r="I88" s="9">
        <f t="shared" si="37"/>
        <v>98376.60629760397</v>
      </c>
      <c r="J88" s="9">
        <f t="shared" si="37"/>
        <v>115061.83814697695</v>
      </c>
      <c r="K88" s="9">
        <f t="shared" si="37"/>
        <v>132941.31886247423</v>
      </c>
      <c r="L88" s="9">
        <f t="shared" si="37"/>
        <v>152092.04027653753</v>
      </c>
      <c r="M88" s="9">
        <f t="shared" si="37"/>
        <v>172595.67322390908</v>
      </c>
      <c r="N88" s="9">
        <f t="shared" si="37"/>
        <v>194538.84130345934</v>
      </c>
      <c r="O88" s="9">
        <f t="shared" si="37"/>
        <v>218013.41023906815</v>
      </c>
      <c r="P88" s="9">
        <f t="shared" si="37"/>
        <v>243116.7937112383</v>
      </c>
      <c r="Q88" s="9">
        <f t="shared" si="37"/>
        <v>269952.27657910745</v>
      </c>
      <c r="R88" s="9">
        <f t="shared" si="37"/>
        <v>298629.3564631207</v>
      </c>
      <c r="S88" s="9">
        <f t="shared" si="37"/>
        <v>329264.1047119775</v>
      </c>
      <c r="T88" s="9">
        <f t="shared" si="37"/>
        <v>361979.5478337107</v>
      </c>
      <c r="U88" s="9">
        <f t="shared" si="37"/>
        <v>396906.070530065</v>
      </c>
      <c r="V88" s="9">
        <f t="shared" si="37"/>
        <v>434181.8415358611</v>
      </c>
      <c r="W88" s="9">
        <f t="shared" si="37"/>
        <v>473953.2635309531</v>
      </c>
      <c r="X88" s="9">
        <f t="shared" si="37"/>
        <v>516375.44846187806</v>
      </c>
      <c r="Y88" s="9">
        <f t="shared" si="37"/>
        <v>561612.7196835594</v>
      </c>
      <c r="Z88" s="9">
        <f t="shared" si="37"/>
        <v>609839.1424086569</v>
      </c>
      <c r="AA88" s="9">
        <f t="shared" si="37"/>
        <v>661239.0840335735</v>
      </c>
      <c r="AB88" s="9">
        <f t="shared" si="37"/>
        <v>716007.805995951</v>
      </c>
      <c r="AC88" s="9">
        <f t="shared" si="37"/>
        <v>774352.0889089612</v>
      </c>
      <c r="AD88" s="9">
        <f t="shared" si="37"/>
        <v>836490.892813056</v>
      </c>
      <c r="AE88" s="9">
        <f t="shared" si="37"/>
        <v>902656.0544863705</v>
      </c>
      <c r="AF88" s="9">
        <f t="shared" si="37"/>
        <v>973093.0238609185</v>
      </c>
      <c r="AG88" s="9">
        <f t="shared" si="37"/>
        <v>1048061.641703405</v>
      </c>
      <c r="AH88" s="9">
        <f t="shared" si="37"/>
        <v>1127836.960837189</v>
      </c>
      <c r="AI88" s="9">
        <f t="shared" si="37"/>
        <v>1212710.1133059955</v>
      </c>
      <c r="AJ88" s="9">
        <f t="shared" si="37"/>
        <v>1302989.2260107356</v>
      </c>
      <c r="AK88" s="9">
        <f t="shared" si="37"/>
        <v>1399000.3874886062</v>
      </c>
      <c r="AL88" s="9">
        <f t="shared" si="37"/>
        <v>1501088.668648882</v>
      </c>
      <c r="AM88" s="9">
        <f t="shared" si="37"/>
        <v>1609619.2004328927</v>
      </c>
      <c r="AN88" s="9">
        <f t="shared" si="37"/>
        <v>1724978.3115269789</v>
      </c>
      <c r="AO88" s="9">
        <f t="shared" si="37"/>
        <v>1847574.7294272466</v>
      </c>
      <c r="AP88" s="9">
        <f t="shared" si="37"/>
        <v>1977840.8483340757</v>
      </c>
      <c r="AQ88" s="9">
        <f t="shared" si="37"/>
        <v>2116234.0675431485</v>
      </c>
      <c r="AR88" s="9">
        <f t="shared" si="37"/>
        <v>2263238.2041987088</v>
      </c>
      <c r="AS88" s="9">
        <f t="shared" si="37"/>
        <v>2419364.984484411</v>
      </c>
      <c r="AT88" s="9">
        <f t="shared" si="37"/>
        <v>2585155.6175480345</v>
      </c>
      <c r="AU88" s="9">
        <f t="shared" si="37"/>
        <v>2761182.45668913</v>
      </c>
      <c r="AV88" s="9">
        <f t="shared" si="37"/>
        <v>2948050.7525839387</v>
      </c>
      <c r="AW88" s="9">
        <f t="shared" si="37"/>
        <v>3146400.503580384</v>
      </c>
      <c r="AX88" s="9">
        <f t="shared" si="37"/>
        <v>3356908.4083682797</v>
      </c>
      <c r="AY88" s="9">
        <f t="shared" si="37"/>
        <v>3580289.9266167963</v>
      </c>
      <c r="AZ88" s="9">
        <f t="shared" si="37"/>
        <v>3817301.4534735843</v>
      </c>
      <c r="BA88" s="9">
        <f t="shared" si="37"/>
        <v>4068742.6141384565</v>
      </c>
      <c r="BB88" s="9">
        <f t="shared" si="37"/>
        <v>4335458.68506015</v>
      </c>
      <c r="BC88" s="9">
        <f t="shared" si="37"/>
        <v>4618343.1486582365</v>
      </c>
      <c r="BD88" s="9">
        <f t="shared" si="37"/>
        <v>4918340.388844791</v>
      </c>
      <c r="BE88" s="9">
        <f t="shared" si="37"/>
        <v>5236448.535012849</v>
      </c>
    </row>
    <row r="89" spans="1:57" ht="12.75">
      <c r="A89" s="1" t="s">
        <v>69</v>
      </c>
      <c r="B89" s="9">
        <f>B66+B73+B81+B82</f>
        <v>12288</v>
      </c>
      <c r="C89" s="9">
        <f aca="true" t="shared" si="38" ref="C89:BE89">C66+C73+C81+C82</f>
        <v>26113.45408</v>
      </c>
      <c r="D89" s="9">
        <f t="shared" si="38"/>
        <v>41572.17275904</v>
      </c>
      <c r="E89" s="9">
        <f t="shared" si="38"/>
        <v>58794.96789000191</v>
      </c>
      <c r="F89" s="9">
        <f t="shared" si="38"/>
        <v>77923.80552479113</v>
      </c>
      <c r="G89" s="9">
        <f t="shared" si="38"/>
        <v>99109.93196029298</v>
      </c>
      <c r="H89" s="9">
        <f t="shared" si="38"/>
        <v>122514.98973807141</v>
      </c>
      <c r="I89" s="9">
        <f t="shared" si="38"/>
        <v>148312.19552561856</v>
      </c>
      <c r="J89" s="9">
        <f t="shared" si="38"/>
        <v>176686.04728059517</v>
      </c>
      <c r="K89" s="9">
        <f t="shared" si="38"/>
        <v>207834.07455694408</v>
      </c>
      <c r="L89" s="9">
        <f t="shared" si="38"/>
        <v>241966.6345002936</v>
      </c>
      <c r="M89" s="9">
        <f t="shared" si="38"/>
        <v>279308.7562268423</v>
      </c>
      <c r="N89" s="9">
        <f t="shared" si="38"/>
        <v>320100.54843498714</v>
      </c>
      <c r="O89" s="9">
        <f t="shared" si="38"/>
        <v>364599.17383878864</v>
      </c>
      <c r="P89" s="9">
        <f t="shared" si="38"/>
        <v>413077.8582130897</v>
      </c>
      <c r="Q89" s="9">
        <f t="shared" si="38"/>
        <v>465827.936323917</v>
      </c>
      <c r="R89" s="9">
        <f t="shared" si="38"/>
        <v>523117.6631471529</v>
      </c>
      <c r="S89" s="9">
        <f t="shared" si="38"/>
        <v>585225.2327931933</v>
      </c>
      <c r="T89" s="9">
        <f t="shared" si="38"/>
        <v>652493.4302199495</v>
      </c>
      <c r="U89" s="9">
        <f t="shared" si="38"/>
        <v>725284.6627006591</v>
      </c>
      <c r="V89" s="9">
        <f t="shared" si="38"/>
        <v>803986.2748553791</v>
      </c>
      <c r="W89" s="9">
        <f t="shared" si="38"/>
        <v>889008.9653151459</v>
      </c>
      <c r="X89" s="9">
        <f t="shared" si="38"/>
        <v>980792.3106488573</v>
      </c>
      <c r="Y89" s="9">
        <f t="shared" si="38"/>
        <v>1079802.890491798</v>
      </c>
      <c r="Z89" s="9">
        <f t="shared" si="38"/>
        <v>1186537.9715644028</v>
      </c>
      <c r="AA89" s="9">
        <f t="shared" si="38"/>
        <v>1301491.6486430243</v>
      </c>
      <c r="AB89" s="9">
        <f t="shared" si="38"/>
        <v>1425208.2008038007</v>
      </c>
      <c r="AC89" s="9">
        <f t="shared" si="38"/>
        <v>1558281.9734318964</v>
      </c>
      <c r="AD89" s="9">
        <f t="shared" si="38"/>
        <v>1701344.769417635</v>
      </c>
      <c r="AE89" s="9">
        <f t="shared" si="38"/>
        <v>1855068.2313142202</v>
      </c>
      <c r="AF89" s="9">
        <f t="shared" si="38"/>
        <v>2020167.7789640382</v>
      </c>
      <c r="AG89" s="9">
        <f t="shared" si="38"/>
        <v>2197400.8301127288</v>
      </c>
      <c r="AH89" s="9">
        <f t="shared" si="38"/>
        <v>2387575.9559816304</v>
      </c>
      <c r="AI89" s="9">
        <f t="shared" si="38"/>
        <v>2591548.6823874777</v>
      </c>
      <c r="AJ89" s="9">
        <f t="shared" si="38"/>
        <v>2810229.4084434262</v>
      </c>
      <c r="AK89" s="9">
        <f t="shared" si="38"/>
        <v>3044585.2262438103</v>
      </c>
      <c r="AL89" s="9">
        <f t="shared" si="38"/>
        <v>3295643.132846516</v>
      </c>
      <c r="AM89" s="9">
        <f t="shared" si="38"/>
        <v>3564494.0590206487</v>
      </c>
      <c r="AN89" s="9">
        <f t="shared" si="38"/>
        <v>3852295.319602268</v>
      </c>
      <c r="AO89" s="9">
        <f t="shared" si="38"/>
        <v>4160278.0064261234</v>
      </c>
      <c r="AP89" s="9">
        <f t="shared" si="38"/>
        <v>4489746.011266197</v>
      </c>
      <c r="AQ89" s="9">
        <f t="shared" si="38"/>
        <v>4842085.436602051</v>
      </c>
      <c r="AR89" s="9">
        <f t="shared" si="38"/>
        <v>5218767.72683639</v>
      </c>
      <c r="AS89" s="9">
        <f t="shared" si="38"/>
        <v>5621352.714091546</v>
      </c>
      <c r="AT89" s="9">
        <f t="shared" si="38"/>
        <v>6051530.763633325</v>
      </c>
      <c r="AU89" s="9">
        <f t="shared" si="38"/>
        <v>6511082.94341469</v>
      </c>
      <c r="AV89" s="9">
        <f t="shared" si="38"/>
        <v>7001877.338364153</v>
      </c>
      <c r="AW89" s="9">
        <f t="shared" si="38"/>
        <v>7525891.607928004</v>
      </c>
      <c r="AX89" s="9">
        <f t="shared" si="38"/>
        <v>8085226.0483335145</v>
      </c>
      <c r="AY89" s="9">
        <f t="shared" si="38"/>
        <v>8682107.613133673</v>
      </c>
      <c r="AZ89" s="9">
        <f t="shared" si="38"/>
        <v>9318896.237073937</v>
      </c>
      <c r="BA89" s="9">
        <f t="shared" si="38"/>
        <v>9998096.137038749</v>
      </c>
      <c r="BB89" s="9">
        <f t="shared" si="38"/>
        <v>10722358.50833905</v>
      </c>
      <c r="BC89" s="9">
        <f t="shared" si="38"/>
        <v>11494496.710850121</v>
      </c>
      <c r="BD89" s="9">
        <f t="shared" si="38"/>
        <v>12317492.532225586</v>
      </c>
      <c r="BE89" s="9">
        <f t="shared" si="38"/>
        <v>13194503.855789661</v>
      </c>
    </row>
    <row r="90" spans="1:57" ht="12.75">
      <c r="A90" s="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2.75">
      <c r="A91" s="1" t="s">
        <v>70</v>
      </c>
      <c r="B91" s="9">
        <f aca="true" t="shared" si="39" ref="B91:BE91">B88+B89</f>
        <v>21708.8</v>
      </c>
      <c r="C91" s="9">
        <f t="shared" si="39"/>
        <v>45673.49248</v>
      </c>
      <c r="D91" s="9">
        <f t="shared" si="39"/>
        <v>72037.68500224</v>
      </c>
      <c r="E91" s="9">
        <f t="shared" si="39"/>
        <v>100982.94632087552</v>
      </c>
      <c r="F91" s="9">
        <f t="shared" si="39"/>
        <v>132705.13460034668</v>
      </c>
      <c r="G91" s="9">
        <f t="shared" si="39"/>
        <v>167412.7088954752</v>
      </c>
      <c r="H91" s="9">
        <f t="shared" si="39"/>
        <v>205328.04123334237</v>
      </c>
      <c r="I91" s="9">
        <f t="shared" si="39"/>
        <v>246688.80182322254</v>
      </c>
      <c r="J91" s="9">
        <f t="shared" si="39"/>
        <v>291747.8854275721</v>
      </c>
      <c r="K91" s="9">
        <f t="shared" si="39"/>
        <v>340775.3934194183</v>
      </c>
      <c r="L91" s="9">
        <f t="shared" si="39"/>
        <v>394058.6747768312</v>
      </c>
      <c r="M91" s="9">
        <f t="shared" si="39"/>
        <v>451904.4294507514</v>
      </c>
      <c r="N91" s="9">
        <f t="shared" si="39"/>
        <v>514639.38973844645</v>
      </c>
      <c r="O91" s="9">
        <f t="shared" si="39"/>
        <v>582612.5840778567</v>
      </c>
      <c r="P91" s="9">
        <f t="shared" si="39"/>
        <v>656194.651924328</v>
      </c>
      <c r="Q91" s="9">
        <f t="shared" si="39"/>
        <v>735780.2129030244</v>
      </c>
      <c r="R91" s="9">
        <f t="shared" si="39"/>
        <v>821747.0196102737</v>
      </c>
      <c r="S91" s="9">
        <f t="shared" si="39"/>
        <v>914489.3375051708</v>
      </c>
      <c r="T91" s="9">
        <f t="shared" si="39"/>
        <v>1014472.9780536601</v>
      </c>
      <c r="U91" s="9">
        <f t="shared" si="39"/>
        <v>1122190.733230724</v>
      </c>
      <c r="V91" s="9">
        <f t="shared" si="39"/>
        <v>1238168.1163912402</v>
      </c>
      <c r="W91" s="9">
        <f t="shared" si="39"/>
        <v>1362962.228846099</v>
      </c>
      <c r="X91" s="9">
        <f t="shared" si="39"/>
        <v>1497167.7591107353</v>
      </c>
      <c r="Y91" s="9">
        <f t="shared" si="39"/>
        <v>1641415.6101753574</v>
      </c>
      <c r="Z91" s="9">
        <f t="shared" si="39"/>
        <v>1796377.1139730597</v>
      </c>
      <c r="AA91" s="9">
        <f t="shared" si="39"/>
        <v>1962730.7326765978</v>
      </c>
      <c r="AB91" s="9">
        <f t="shared" si="39"/>
        <v>2141216.006799752</v>
      </c>
      <c r="AC91" s="9">
        <f t="shared" si="39"/>
        <v>2332634.0623408575</v>
      </c>
      <c r="AD91" s="9">
        <f t="shared" si="39"/>
        <v>2537835.662230691</v>
      </c>
      <c r="AE91" s="9">
        <f t="shared" si="39"/>
        <v>2757724.2858005906</v>
      </c>
      <c r="AF91" s="9">
        <f t="shared" si="39"/>
        <v>2993260.802824957</v>
      </c>
      <c r="AG91" s="9">
        <f t="shared" si="39"/>
        <v>3245462.4718161337</v>
      </c>
      <c r="AH91" s="9">
        <f t="shared" si="39"/>
        <v>3515412.9168188195</v>
      </c>
      <c r="AI91" s="9">
        <f t="shared" si="39"/>
        <v>3804258.795693473</v>
      </c>
      <c r="AJ91" s="9">
        <f t="shared" si="39"/>
        <v>4113218.634454162</v>
      </c>
      <c r="AK91" s="9">
        <f t="shared" si="39"/>
        <v>4443585.613732416</v>
      </c>
      <c r="AL91" s="9">
        <f t="shared" si="39"/>
        <v>4796731.801495398</v>
      </c>
      <c r="AM91" s="9">
        <f t="shared" si="39"/>
        <v>5174113.259453542</v>
      </c>
      <c r="AN91" s="9">
        <f t="shared" si="39"/>
        <v>5577273.631129246</v>
      </c>
      <c r="AO91" s="9">
        <f t="shared" si="39"/>
        <v>6007852.73585337</v>
      </c>
      <c r="AP91" s="9">
        <f t="shared" si="39"/>
        <v>6467586.859600273</v>
      </c>
      <c r="AQ91" s="9">
        <f t="shared" si="39"/>
        <v>6958319.504145199</v>
      </c>
      <c r="AR91" s="9">
        <f t="shared" si="39"/>
        <v>7482005.931035099</v>
      </c>
      <c r="AS91" s="9">
        <f t="shared" si="39"/>
        <v>8040717.698575957</v>
      </c>
      <c r="AT91" s="9">
        <f t="shared" si="39"/>
        <v>8636686.38118136</v>
      </c>
      <c r="AU91" s="9">
        <f t="shared" si="39"/>
        <v>9272265.40010382</v>
      </c>
      <c r="AV91" s="9">
        <f t="shared" si="39"/>
        <v>9949928.090948092</v>
      </c>
      <c r="AW91" s="9">
        <f t="shared" si="39"/>
        <v>10672292.111508388</v>
      </c>
      <c r="AX91" s="9">
        <f t="shared" si="39"/>
        <v>11442134.456701795</v>
      </c>
      <c r="AY91" s="9">
        <f t="shared" si="39"/>
        <v>12262397.539750468</v>
      </c>
      <c r="AZ91" s="9">
        <f t="shared" si="39"/>
        <v>13136197.690547522</v>
      </c>
      <c r="BA91" s="9">
        <f t="shared" si="39"/>
        <v>14066838.751177205</v>
      </c>
      <c r="BB91" s="9">
        <f t="shared" si="39"/>
        <v>15057817.193399198</v>
      </c>
      <c r="BC91" s="9">
        <f t="shared" si="39"/>
        <v>16112839.859508358</v>
      </c>
      <c r="BD91" s="9">
        <f t="shared" si="39"/>
        <v>17235832.92107038</v>
      </c>
      <c r="BE91" s="9">
        <f t="shared" si="39"/>
        <v>18430952.39080251</v>
      </c>
    </row>
    <row r="95" spans="1:4" ht="12.75">
      <c r="A95" s="16" t="s">
        <v>81</v>
      </c>
      <c r="B95" s="34" t="s">
        <v>157</v>
      </c>
      <c r="C95" s="17"/>
      <c r="D95" s="17"/>
    </row>
    <row r="96" spans="1:4" ht="12.75">
      <c r="A96" s="18" t="s">
        <v>82</v>
      </c>
      <c r="B96" s="17"/>
      <c r="C96" s="17"/>
      <c r="D96" s="17"/>
    </row>
    <row r="97" spans="1:57" ht="12.75">
      <c r="A97" s="21" t="s">
        <v>158</v>
      </c>
      <c r="B97" s="42">
        <v>7550</v>
      </c>
      <c r="C97" s="9">
        <f aca="true" t="shared" si="40" ref="C97:D102">ROUND((B97*(1+$B$35)),-1)</f>
        <v>7850</v>
      </c>
      <c r="D97" s="9">
        <f t="shared" si="40"/>
        <v>8160</v>
      </c>
      <c r="E97" s="9">
        <f aca="true" t="shared" si="41" ref="E97:BE97">ROUND((D97*(1+$B$35)),-1)</f>
        <v>8490</v>
      </c>
      <c r="F97" s="9">
        <f t="shared" si="41"/>
        <v>8830</v>
      </c>
      <c r="G97" s="9">
        <f t="shared" si="41"/>
        <v>9180</v>
      </c>
      <c r="H97" s="9">
        <f t="shared" si="41"/>
        <v>9550</v>
      </c>
      <c r="I97" s="9">
        <f t="shared" si="41"/>
        <v>9930</v>
      </c>
      <c r="J97" s="9">
        <f t="shared" si="41"/>
        <v>10330</v>
      </c>
      <c r="K97" s="9">
        <f t="shared" si="41"/>
        <v>10740</v>
      </c>
      <c r="L97" s="9">
        <f t="shared" si="41"/>
        <v>11170</v>
      </c>
      <c r="M97" s="9">
        <f t="shared" si="41"/>
        <v>11620</v>
      </c>
      <c r="N97" s="9">
        <f t="shared" si="41"/>
        <v>12080</v>
      </c>
      <c r="O97" s="9">
        <f t="shared" si="41"/>
        <v>12560</v>
      </c>
      <c r="P97" s="9">
        <f t="shared" si="41"/>
        <v>13060</v>
      </c>
      <c r="Q97" s="9">
        <f t="shared" si="41"/>
        <v>13580</v>
      </c>
      <c r="R97" s="9">
        <f t="shared" si="41"/>
        <v>14120</v>
      </c>
      <c r="S97" s="9">
        <f t="shared" si="41"/>
        <v>14680</v>
      </c>
      <c r="T97" s="9">
        <f t="shared" si="41"/>
        <v>15270</v>
      </c>
      <c r="U97" s="9">
        <f t="shared" si="41"/>
        <v>15880</v>
      </c>
      <c r="V97" s="9">
        <f t="shared" si="41"/>
        <v>16520</v>
      </c>
      <c r="W97" s="9">
        <f t="shared" si="41"/>
        <v>17180</v>
      </c>
      <c r="X97" s="9">
        <f t="shared" si="41"/>
        <v>17870</v>
      </c>
      <c r="Y97" s="9">
        <f t="shared" si="41"/>
        <v>18580</v>
      </c>
      <c r="Z97" s="9">
        <f t="shared" si="41"/>
        <v>19320</v>
      </c>
      <c r="AA97" s="9">
        <f t="shared" si="41"/>
        <v>20090</v>
      </c>
      <c r="AB97" s="9">
        <f t="shared" si="41"/>
        <v>20890</v>
      </c>
      <c r="AC97" s="9">
        <f t="shared" si="41"/>
        <v>21730</v>
      </c>
      <c r="AD97" s="9">
        <f t="shared" si="41"/>
        <v>22600</v>
      </c>
      <c r="AE97" s="9">
        <f t="shared" si="41"/>
        <v>23500</v>
      </c>
      <c r="AF97" s="9">
        <f t="shared" si="41"/>
        <v>24440</v>
      </c>
      <c r="AG97" s="9">
        <f t="shared" si="41"/>
        <v>25420</v>
      </c>
      <c r="AH97" s="9">
        <f t="shared" si="41"/>
        <v>26440</v>
      </c>
      <c r="AI97" s="9">
        <f t="shared" si="41"/>
        <v>27500</v>
      </c>
      <c r="AJ97" s="9">
        <f t="shared" si="41"/>
        <v>28600</v>
      </c>
      <c r="AK97" s="9">
        <f t="shared" si="41"/>
        <v>29740</v>
      </c>
      <c r="AL97" s="9">
        <f t="shared" si="41"/>
        <v>30930</v>
      </c>
      <c r="AM97" s="9">
        <f t="shared" si="41"/>
        <v>32170</v>
      </c>
      <c r="AN97" s="9">
        <f t="shared" si="41"/>
        <v>33460</v>
      </c>
      <c r="AO97" s="9">
        <f t="shared" si="41"/>
        <v>34800</v>
      </c>
      <c r="AP97" s="9">
        <f t="shared" si="41"/>
        <v>36190</v>
      </c>
      <c r="AQ97" s="9">
        <f t="shared" si="41"/>
        <v>37640</v>
      </c>
      <c r="AR97" s="9">
        <f t="shared" si="41"/>
        <v>39150</v>
      </c>
      <c r="AS97" s="9">
        <f t="shared" si="41"/>
        <v>40720</v>
      </c>
      <c r="AT97" s="9">
        <f t="shared" si="41"/>
        <v>42350</v>
      </c>
      <c r="AU97" s="9">
        <f t="shared" si="41"/>
        <v>44040</v>
      </c>
      <c r="AV97" s="9">
        <f t="shared" si="41"/>
        <v>45800</v>
      </c>
      <c r="AW97" s="9">
        <f t="shared" si="41"/>
        <v>47630</v>
      </c>
      <c r="AX97" s="9">
        <f t="shared" si="41"/>
        <v>49540</v>
      </c>
      <c r="AY97" s="9">
        <f t="shared" si="41"/>
        <v>51520</v>
      </c>
      <c r="AZ97" s="9">
        <f t="shared" si="41"/>
        <v>53580</v>
      </c>
      <c r="BA97" s="9">
        <f t="shared" si="41"/>
        <v>55720</v>
      </c>
      <c r="BB97" s="9">
        <f t="shared" si="41"/>
        <v>57950</v>
      </c>
      <c r="BC97" s="9">
        <f t="shared" si="41"/>
        <v>60270</v>
      </c>
      <c r="BD97" s="9">
        <f t="shared" si="41"/>
        <v>62680</v>
      </c>
      <c r="BE97" s="9">
        <f t="shared" si="41"/>
        <v>65190</v>
      </c>
    </row>
    <row r="98" spans="1:57" ht="12.75">
      <c r="A98" s="21" t="s">
        <v>83</v>
      </c>
      <c r="B98" s="42">
        <v>30650</v>
      </c>
      <c r="C98" s="9">
        <f t="shared" si="40"/>
        <v>31880</v>
      </c>
      <c r="D98" s="9">
        <f t="shared" si="40"/>
        <v>33160</v>
      </c>
      <c r="E98" s="9">
        <f aca="true" t="shared" si="42" ref="E98:BE98">ROUND((D98*(1+$B$35)),-1)</f>
        <v>34490</v>
      </c>
      <c r="F98" s="9">
        <f t="shared" si="42"/>
        <v>35870</v>
      </c>
      <c r="G98" s="9">
        <f t="shared" si="42"/>
        <v>37300</v>
      </c>
      <c r="H98" s="9">
        <f t="shared" si="42"/>
        <v>38790</v>
      </c>
      <c r="I98" s="9">
        <f t="shared" si="42"/>
        <v>40340</v>
      </c>
      <c r="J98" s="9">
        <f t="shared" si="42"/>
        <v>41950</v>
      </c>
      <c r="K98" s="9">
        <f t="shared" si="42"/>
        <v>43630</v>
      </c>
      <c r="L98" s="9">
        <f t="shared" si="42"/>
        <v>45380</v>
      </c>
      <c r="M98" s="9">
        <f t="shared" si="42"/>
        <v>47200</v>
      </c>
      <c r="N98" s="9">
        <f t="shared" si="42"/>
        <v>49090</v>
      </c>
      <c r="O98" s="9">
        <f t="shared" si="42"/>
        <v>51050</v>
      </c>
      <c r="P98" s="9">
        <f t="shared" si="42"/>
        <v>53090</v>
      </c>
      <c r="Q98" s="9">
        <f t="shared" si="42"/>
        <v>55210</v>
      </c>
      <c r="R98" s="9">
        <f t="shared" si="42"/>
        <v>57420</v>
      </c>
      <c r="S98" s="9">
        <f t="shared" si="42"/>
        <v>59720</v>
      </c>
      <c r="T98" s="9">
        <f t="shared" si="42"/>
        <v>62110</v>
      </c>
      <c r="U98" s="9">
        <f t="shared" si="42"/>
        <v>64590</v>
      </c>
      <c r="V98" s="9">
        <f t="shared" si="42"/>
        <v>67170</v>
      </c>
      <c r="W98" s="9">
        <f t="shared" si="42"/>
        <v>69860</v>
      </c>
      <c r="X98" s="9">
        <f t="shared" si="42"/>
        <v>72650</v>
      </c>
      <c r="Y98" s="9">
        <f t="shared" si="42"/>
        <v>75560</v>
      </c>
      <c r="Z98" s="9">
        <f t="shared" si="42"/>
        <v>78580</v>
      </c>
      <c r="AA98" s="9">
        <f t="shared" si="42"/>
        <v>81720</v>
      </c>
      <c r="AB98" s="9">
        <f t="shared" si="42"/>
        <v>84990</v>
      </c>
      <c r="AC98" s="9">
        <f t="shared" si="42"/>
        <v>88390</v>
      </c>
      <c r="AD98" s="9">
        <f t="shared" si="42"/>
        <v>91930</v>
      </c>
      <c r="AE98" s="9">
        <f t="shared" si="42"/>
        <v>95610</v>
      </c>
      <c r="AF98" s="9">
        <f t="shared" si="42"/>
        <v>99430</v>
      </c>
      <c r="AG98" s="9">
        <f t="shared" si="42"/>
        <v>103410</v>
      </c>
      <c r="AH98" s="9">
        <f t="shared" si="42"/>
        <v>107550</v>
      </c>
      <c r="AI98" s="9">
        <f t="shared" si="42"/>
        <v>111850</v>
      </c>
      <c r="AJ98" s="9">
        <f t="shared" si="42"/>
        <v>116320</v>
      </c>
      <c r="AK98" s="9">
        <f t="shared" si="42"/>
        <v>120970</v>
      </c>
      <c r="AL98" s="9">
        <f t="shared" si="42"/>
        <v>125810</v>
      </c>
      <c r="AM98" s="9">
        <f t="shared" si="42"/>
        <v>130840</v>
      </c>
      <c r="AN98" s="9">
        <f t="shared" si="42"/>
        <v>136070</v>
      </c>
      <c r="AO98" s="9">
        <f t="shared" si="42"/>
        <v>141510</v>
      </c>
      <c r="AP98" s="9">
        <f t="shared" si="42"/>
        <v>147170</v>
      </c>
      <c r="AQ98" s="9">
        <f t="shared" si="42"/>
        <v>153060</v>
      </c>
      <c r="AR98" s="9">
        <f t="shared" si="42"/>
        <v>159180</v>
      </c>
      <c r="AS98" s="9">
        <f t="shared" si="42"/>
        <v>165550</v>
      </c>
      <c r="AT98" s="9">
        <f t="shared" si="42"/>
        <v>172170</v>
      </c>
      <c r="AU98" s="9">
        <f t="shared" si="42"/>
        <v>179060</v>
      </c>
      <c r="AV98" s="9">
        <f t="shared" si="42"/>
        <v>186220</v>
      </c>
      <c r="AW98" s="9">
        <f t="shared" si="42"/>
        <v>193670</v>
      </c>
      <c r="AX98" s="9">
        <f t="shared" si="42"/>
        <v>201420</v>
      </c>
      <c r="AY98" s="9">
        <f t="shared" si="42"/>
        <v>209480</v>
      </c>
      <c r="AZ98" s="9">
        <f t="shared" si="42"/>
        <v>217860</v>
      </c>
      <c r="BA98" s="9">
        <f t="shared" si="42"/>
        <v>226570</v>
      </c>
      <c r="BB98" s="9">
        <f t="shared" si="42"/>
        <v>235630</v>
      </c>
      <c r="BC98" s="9">
        <f t="shared" si="42"/>
        <v>245060</v>
      </c>
      <c r="BD98" s="9">
        <f t="shared" si="42"/>
        <v>254860</v>
      </c>
      <c r="BE98" s="9">
        <f t="shared" si="42"/>
        <v>265050</v>
      </c>
    </row>
    <row r="99" spans="1:57" ht="12.75">
      <c r="A99" s="21" t="s">
        <v>159</v>
      </c>
      <c r="B99" s="42">
        <v>74200</v>
      </c>
      <c r="C99" s="9">
        <f t="shared" si="40"/>
        <v>77170</v>
      </c>
      <c r="D99" s="9">
        <f t="shared" si="40"/>
        <v>80260</v>
      </c>
      <c r="E99" s="9">
        <f aca="true" t="shared" si="43" ref="E99:BE99">ROUND((D99*(1+$B$35)),-1)</f>
        <v>83470</v>
      </c>
      <c r="F99" s="9">
        <f t="shared" si="43"/>
        <v>86810</v>
      </c>
      <c r="G99" s="9">
        <f t="shared" si="43"/>
        <v>90280</v>
      </c>
      <c r="H99" s="9">
        <f t="shared" si="43"/>
        <v>93890</v>
      </c>
      <c r="I99" s="9">
        <f t="shared" si="43"/>
        <v>97650</v>
      </c>
      <c r="J99" s="9">
        <f t="shared" si="43"/>
        <v>101560</v>
      </c>
      <c r="K99" s="9">
        <f t="shared" si="43"/>
        <v>105620</v>
      </c>
      <c r="L99" s="9">
        <f t="shared" si="43"/>
        <v>109840</v>
      </c>
      <c r="M99" s="9">
        <f t="shared" si="43"/>
        <v>114230</v>
      </c>
      <c r="N99" s="9">
        <f t="shared" si="43"/>
        <v>118800</v>
      </c>
      <c r="O99" s="9">
        <f t="shared" si="43"/>
        <v>123550</v>
      </c>
      <c r="P99" s="9">
        <f t="shared" si="43"/>
        <v>128490</v>
      </c>
      <c r="Q99" s="9">
        <f t="shared" si="43"/>
        <v>133630</v>
      </c>
      <c r="R99" s="9">
        <f t="shared" si="43"/>
        <v>138980</v>
      </c>
      <c r="S99" s="9">
        <f t="shared" si="43"/>
        <v>144540</v>
      </c>
      <c r="T99" s="9">
        <f t="shared" si="43"/>
        <v>150320</v>
      </c>
      <c r="U99" s="9">
        <f t="shared" si="43"/>
        <v>156330</v>
      </c>
      <c r="V99" s="9">
        <f t="shared" si="43"/>
        <v>162580</v>
      </c>
      <c r="W99" s="9">
        <f t="shared" si="43"/>
        <v>169080</v>
      </c>
      <c r="X99" s="9">
        <f t="shared" si="43"/>
        <v>175840</v>
      </c>
      <c r="Y99" s="9">
        <f t="shared" si="43"/>
        <v>182870</v>
      </c>
      <c r="Z99" s="9">
        <f t="shared" si="43"/>
        <v>190180</v>
      </c>
      <c r="AA99" s="9">
        <f t="shared" si="43"/>
        <v>197790</v>
      </c>
      <c r="AB99" s="9">
        <f t="shared" si="43"/>
        <v>205700</v>
      </c>
      <c r="AC99" s="9">
        <f t="shared" si="43"/>
        <v>213930</v>
      </c>
      <c r="AD99" s="9">
        <f t="shared" si="43"/>
        <v>222490</v>
      </c>
      <c r="AE99" s="9">
        <f t="shared" si="43"/>
        <v>231390</v>
      </c>
      <c r="AF99" s="9">
        <f t="shared" si="43"/>
        <v>240650</v>
      </c>
      <c r="AG99" s="9">
        <f t="shared" si="43"/>
        <v>250280</v>
      </c>
      <c r="AH99" s="9">
        <f t="shared" si="43"/>
        <v>260290</v>
      </c>
      <c r="AI99" s="9">
        <f t="shared" si="43"/>
        <v>270700</v>
      </c>
      <c r="AJ99" s="9">
        <f t="shared" si="43"/>
        <v>281530</v>
      </c>
      <c r="AK99" s="9">
        <f t="shared" si="43"/>
        <v>292790</v>
      </c>
      <c r="AL99" s="9">
        <f t="shared" si="43"/>
        <v>304500</v>
      </c>
      <c r="AM99" s="9">
        <f t="shared" si="43"/>
        <v>316680</v>
      </c>
      <c r="AN99" s="9">
        <f t="shared" si="43"/>
        <v>329350</v>
      </c>
      <c r="AO99" s="9">
        <f t="shared" si="43"/>
        <v>342520</v>
      </c>
      <c r="AP99" s="9">
        <f t="shared" si="43"/>
        <v>356220</v>
      </c>
      <c r="AQ99" s="9">
        <f t="shared" si="43"/>
        <v>370470</v>
      </c>
      <c r="AR99" s="9">
        <f t="shared" si="43"/>
        <v>385290</v>
      </c>
      <c r="AS99" s="9">
        <f t="shared" si="43"/>
        <v>400700</v>
      </c>
      <c r="AT99" s="9">
        <f t="shared" si="43"/>
        <v>416730</v>
      </c>
      <c r="AU99" s="9">
        <f t="shared" si="43"/>
        <v>433400</v>
      </c>
      <c r="AV99" s="9">
        <f t="shared" si="43"/>
        <v>450740</v>
      </c>
      <c r="AW99" s="9">
        <f t="shared" si="43"/>
        <v>468770</v>
      </c>
      <c r="AX99" s="9">
        <f t="shared" si="43"/>
        <v>487520</v>
      </c>
      <c r="AY99" s="9">
        <f t="shared" si="43"/>
        <v>507020</v>
      </c>
      <c r="AZ99" s="9">
        <f t="shared" si="43"/>
        <v>527300</v>
      </c>
      <c r="BA99" s="9">
        <f t="shared" si="43"/>
        <v>548390</v>
      </c>
      <c r="BB99" s="9">
        <f t="shared" si="43"/>
        <v>570330</v>
      </c>
      <c r="BC99" s="9">
        <f t="shared" si="43"/>
        <v>593140</v>
      </c>
      <c r="BD99" s="9">
        <f t="shared" si="43"/>
        <v>616870</v>
      </c>
      <c r="BE99" s="9">
        <f t="shared" si="43"/>
        <v>641540</v>
      </c>
    </row>
    <row r="100" spans="1:57" ht="12.75">
      <c r="A100" s="21" t="s">
        <v>160</v>
      </c>
      <c r="B100" s="42">
        <v>154800</v>
      </c>
      <c r="C100" s="9">
        <f t="shared" si="40"/>
        <v>160990</v>
      </c>
      <c r="D100" s="9">
        <f t="shared" si="40"/>
        <v>167430</v>
      </c>
      <c r="E100" s="9">
        <f aca="true" t="shared" si="44" ref="E100:BE101">ROUND((D100*(1+$B$35)),-1)</f>
        <v>174130</v>
      </c>
      <c r="F100" s="9">
        <f t="shared" si="44"/>
        <v>181100</v>
      </c>
      <c r="G100" s="9">
        <f t="shared" si="44"/>
        <v>188340</v>
      </c>
      <c r="H100" s="9">
        <f t="shared" si="44"/>
        <v>195870</v>
      </c>
      <c r="I100" s="9">
        <f t="shared" si="44"/>
        <v>203700</v>
      </c>
      <c r="J100" s="9">
        <f t="shared" si="44"/>
        <v>211850</v>
      </c>
      <c r="K100" s="9">
        <f t="shared" si="44"/>
        <v>220320</v>
      </c>
      <c r="L100" s="9">
        <f t="shared" si="44"/>
        <v>229130</v>
      </c>
      <c r="M100" s="9">
        <f t="shared" si="44"/>
        <v>238300</v>
      </c>
      <c r="N100" s="9">
        <f t="shared" si="44"/>
        <v>247830</v>
      </c>
      <c r="O100" s="9">
        <f t="shared" si="44"/>
        <v>257740</v>
      </c>
      <c r="P100" s="9">
        <f t="shared" si="44"/>
        <v>268050</v>
      </c>
      <c r="Q100" s="9">
        <f t="shared" si="44"/>
        <v>278770</v>
      </c>
      <c r="R100" s="9">
        <f t="shared" si="44"/>
        <v>289920</v>
      </c>
      <c r="S100" s="9">
        <f t="shared" si="44"/>
        <v>301520</v>
      </c>
      <c r="T100" s="9">
        <f t="shared" si="44"/>
        <v>313580</v>
      </c>
      <c r="U100" s="9">
        <f t="shared" si="44"/>
        <v>326120</v>
      </c>
      <c r="V100" s="9">
        <f t="shared" si="44"/>
        <v>339160</v>
      </c>
      <c r="W100" s="9">
        <f t="shared" si="44"/>
        <v>352730</v>
      </c>
      <c r="X100" s="9">
        <f t="shared" si="44"/>
        <v>366840</v>
      </c>
      <c r="Y100" s="9">
        <f t="shared" si="44"/>
        <v>381510</v>
      </c>
      <c r="Z100" s="9">
        <f t="shared" si="44"/>
        <v>396770</v>
      </c>
      <c r="AA100" s="9">
        <f t="shared" si="44"/>
        <v>412640</v>
      </c>
      <c r="AB100" s="9">
        <f t="shared" si="44"/>
        <v>429150</v>
      </c>
      <c r="AC100" s="9">
        <f t="shared" si="44"/>
        <v>446320</v>
      </c>
      <c r="AD100" s="9">
        <f t="shared" si="44"/>
        <v>464170</v>
      </c>
      <c r="AE100" s="9">
        <f t="shared" si="44"/>
        <v>482740</v>
      </c>
      <c r="AF100" s="9">
        <f t="shared" si="44"/>
        <v>502050</v>
      </c>
      <c r="AG100" s="9">
        <f t="shared" si="44"/>
        <v>522130</v>
      </c>
      <c r="AH100" s="9">
        <f t="shared" si="44"/>
        <v>543020</v>
      </c>
      <c r="AI100" s="9">
        <f t="shared" si="44"/>
        <v>564740</v>
      </c>
      <c r="AJ100" s="9">
        <f t="shared" si="44"/>
        <v>587330</v>
      </c>
      <c r="AK100" s="9">
        <f t="shared" si="44"/>
        <v>610820</v>
      </c>
      <c r="AL100" s="9">
        <f t="shared" si="44"/>
        <v>635250</v>
      </c>
      <c r="AM100" s="9">
        <f t="shared" si="44"/>
        <v>660660</v>
      </c>
      <c r="AN100" s="9">
        <f t="shared" si="44"/>
        <v>687090</v>
      </c>
      <c r="AO100" s="9">
        <f t="shared" si="44"/>
        <v>714570</v>
      </c>
      <c r="AP100" s="9">
        <f t="shared" si="44"/>
        <v>743150</v>
      </c>
      <c r="AQ100" s="9">
        <f t="shared" si="44"/>
        <v>772880</v>
      </c>
      <c r="AR100" s="9">
        <f t="shared" si="44"/>
        <v>803800</v>
      </c>
      <c r="AS100" s="9">
        <f t="shared" si="44"/>
        <v>835950</v>
      </c>
      <c r="AT100" s="9">
        <f t="shared" si="44"/>
        <v>869390</v>
      </c>
      <c r="AU100" s="9">
        <f t="shared" si="44"/>
        <v>904170</v>
      </c>
      <c r="AV100" s="9">
        <f t="shared" si="44"/>
        <v>940340</v>
      </c>
      <c r="AW100" s="9">
        <f t="shared" si="44"/>
        <v>977950</v>
      </c>
      <c r="AX100" s="9">
        <f t="shared" si="44"/>
        <v>1017070</v>
      </c>
      <c r="AY100" s="9">
        <f t="shared" si="44"/>
        <v>1057750</v>
      </c>
      <c r="AZ100" s="9">
        <f t="shared" si="44"/>
        <v>1100060</v>
      </c>
      <c r="BA100" s="9">
        <f t="shared" si="44"/>
        <v>1144060</v>
      </c>
      <c r="BB100" s="9">
        <f t="shared" si="44"/>
        <v>1189820</v>
      </c>
      <c r="BC100" s="9">
        <f t="shared" si="44"/>
        <v>1237410</v>
      </c>
      <c r="BD100" s="9">
        <f t="shared" si="44"/>
        <v>1286910</v>
      </c>
      <c r="BE100" s="9">
        <f t="shared" si="44"/>
        <v>1338390</v>
      </c>
    </row>
    <row r="101" spans="1:57" ht="12.75">
      <c r="A101" s="21" t="s">
        <v>161</v>
      </c>
      <c r="B101" s="42">
        <v>336550</v>
      </c>
      <c r="C101" s="9">
        <f t="shared" si="40"/>
        <v>350010</v>
      </c>
      <c r="D101" s="9">
        <f t="shared" si="40"/>
        <v>364010</v>
      </c>
      <c r="E101" s="9">
        <f t="shared" si="44"/>
        <v>378570</v>
      </c>
      <c r="F101" s="9">
        <f t="shared" si="44"/>
        <v>393710</v>
      </c>
      <c r="G101" s="9">
        <f t="shared" si="44"/>
        <v>409460</v>
      </c>
      <c r="H101" s="9">
        <f t="shared" si="44"/>
        <v>425840</v>
      </c>
      <c r="I101" s="9">
        <f t="shared" si="44"/>
        <v>442870</v>
      </c>
      <c r="J101" s="9">
        <f t="shared" si="44"/>
        <v>460580</v>
      </c>
      <c r="K101" s="9">
        <f t="shared" si="44"/>
        <v>479000</v>
      </c>
      <c r="L101" s="9">
        <f t="shared" si="44"/>
        <v>498160</v>
      </c>
      <c r="M101" s="9">
        <f t="shared" si="44"/>
        <v>518090</v>
      </c>
      <c r="N101" s="9">
        <f t="shared" si="44"/>
        <v>538810</v>
      </c>
      <c r="O101" s="9">
        <f t="shared" si="44"/>
        <v>560360</v>
      </c>
      <c r="P101" s="9">
        <f t="shared" si="44"/>
        <v>582770</v>
      </c>
      <c r="Q101" s="9">
        <f t="shared" si="44"/>
        <v>606080</v>
      </c>
      <c r="R101" s="9">
        <f t="shared" si="44"/>
        <v>630320</v>
      </c>
      <c r="S101" s="9">
        <f t="shared" si="44"/>
        <v>655530</v>
      </c>
      <c r="T101" s="9">
        <f t="shared" si="44"/>
        <v>681750</v>
      </c>
      <c r="U101" s="9">
        <f t="shared" si="44"/>
        <v>709020</v>
      </c>
      <c r="V101" s="9">
        <f t="shared" si="44"/>
        <v>737380</v>
      </c>
      <c r="W101" s="9">
        <f t="shared" si="44"/>
        <v>766880</v>
      </c>
      <c r="X101" s="9">
        <f t="shared" si="44"/>
        <v>797560</v>
      </c>
      <c r="Y101" s="9">
        <f t="shared" si="44"/>
        <v>829460</v>
      </c>
      <c r="Z101" s="9">
        <f t="shared" si="44"/>
        <v>862640</v>
      </c>
      <c r="AA101" s="9">
        <f t="shared" si="44"/>
        <v>897150</v>
      </c>
      <c r="AB101" s="9">
        <f t="shared" si="44"/>
        <v>933040</v>
      </c>
      <c r="AC101" s="9">
        <f t="shared" si="44"/>
        <v>970360</v>
      </c>
      <c r="AD101" s="9">
        <f t="shared" si="44"/>
        <v>1009170</v>
      </c>
      <c r="AE101" s="9">
        <f t="shared" si="44"/>
        <v>1049540</v>
      </c>
      <c r="AF101" s="9">
        <f t="shared" si="44"/>
        <v>1091520</v>
      </c>
      <c r="AG101" s="9">
        <f t="shared" si="44"/>
        <v>1135180</v>
      </c>
      <c r="AH101" s="9">
        <f t="shared" si="44"/>
        <v>1180590</v>
      </c>
      <c r="AI101" s="9">
        <f t="shared" si="44"/>
        <v>1227810</v>
      </c>
      <c r="AJ101" s="9">
        <f t="shared" si="44"/>
        <v>1276920</v>
      </c>
      <c r="AK101" s="9">
        <f t="shared" si="44"/>
        <v>1328000</v>
      </c>
      <c r="AL101" s="9">
        <f t="shared" si="44"/>
        <v>1381120</v>
      </c>
      <c r="AM101" s="9">
        <f t="shared" si="44"/>
        <v>1436360</v>
      </c>
      <c r="AN101" s="9">
        <f t="shared" si="44"/>
        <v>1493810</v>
      </c>
      <c r="AO101" s="9">
        <f t="shared" si="44"/>
        <v>1553560</v>
      </c>
      <c r="AP101" s="9">
        <f t="shared" si="44"/>
        <v>1615700</v>
      </c>
      <c r="AQ101" s="9">
        <f t="shared" si="44"/>
        <v>1680330</v>
      </c>
      <c r="AR101" s="9">
        <f t="shared" si="44"/>
        <v>1747540</v>
      </c>
      <c r="AS101" s="9">
        <f t="shared" si="44"/>
        <v>1817440</v>
      </c>
      <c r="AT101" s="9">
        <f t="shared" si="44"/>
        <v>1890140</v>
      </c>
      <c r="AU101" s="9">
        <f t="shared" si="44"/>
        <v>1965750</v>
      </c>
      <c r="AV101" s="9">
        <f t="shared" si="44"/>
        <v>2044380</v>
      </c>
      <c r="AW101" s="9">
        <f t="shared" si="44"/>
        <v>2126160</v>
      </c>
      <c r="AX101" s="9">
        <f t="shared" si="44"/>
        <v>2211210</v>
      </c>
      <c r="AY101" s="9">
        <f t="shared" si="44"/>
        <v>2299660</v>
      </c>
      <c r="AZ101" s="9">
        <f t="shared" si="44"/>
        <v>2391650</v>
      </c>
      <c r="BA101" s="9">
        <f t="shared" si="44"/>
        <v>2487320</v>
      </c>
      <c r="BB101" s="9">
        <f t="shared" si="44"/>
        <v>2586810</v>
      </c>
      <c r="BC101" s="9">
        <f t="shared" si="44"/>
        <v>2690280</v>
      </c>
      <c r="BD101" s="9">
        <f t="shared" si="44"/>
        <v>2797890</v>
      </c>
      <c r="BE101" s="9">
        <f t="shared" si="44"/>
        <v>2909810</v>
      </c>
    </row>
    <row r="102" spans="1:57" ht="12.75">
      <c r="A102" s="21" t="s">
        <v>162</v>
      </c>
      <c r="B102" s="42">
        <v>336550</v>
      </c>
      <c r="C102" s="9">
        <f t="shared" si="40"/>
        <v>350010</v>
      </c>
      <c r="D102" s="9">
        <f t="shared" si="40"/>
        <v>364010</v>
      </c>
      <c r="E102" s="9">
        <f aca="true" t="shared" si="45" ref="E102:BE102">ROUND((D102*(1+$B$35)),-1)</f>
        <v>378570</v>
      </c>
      <c r="F102" s="9">
        <f t="shared" si="45"/>
        <v>393710</v>
      </c>
      <c r="G102" s="9">
        <f t="shared" si="45"/>
        <v>409460</v>
      </c>
      <c r="H102" s="9">
        <f t="shared" si="45"/>
        <v>425840</v>
      </c>
      <c r="I102" s="9">
        <f t="shared" si="45"/>
        <v>442870</v>
      </c>
      <c r="J102" s="9">
        <f t="shared" si="45"/>
        <v>460580</v>
      </c>
      <c r="K102" s="9">
        <f t="shared" si="45"/>
        <v>479000</v>
      </c>
      <c r="L102" s="9">
        <f t="shared" si="45"/>
        <v>498160</v>
      </c>
      <c r="M102" s="9">
        <f t="shared" si="45"/>
        <v>518090</v>
      </c>
      <c r="N102" s="9">
        <f t="shared" si="45"/>
        <v>538810</v>
      </c>
      <c r="O102" s="9">
        <f t="shared" si="45"/>
        <v>560360</v>
      </c>
      <c r="P102" s="9">
        <f t="shared" si="45"/>
        <v>582770</v>
      </c>
      <c r="Q102" s="9">
        <f t="shared" si="45"/>
        <v>606080</v>
      </c>
      <c r="R102" s="9">
        <f t="shared" si="45"/>
        <v>630320</v>
      </c>
      <c r="S102" s="9">
        <f t="shared" si="45"/>
        <v>655530</v>
      </c>
      <c r="T102" s="9">
        <f t="shared" si="45"/>
        <v>681750</v>
      </c>
      <c r="U102" s="9">
        <f t="shared" si="45"/>
        <v>709020</v>
      </c>
      <c r="V102" s="9">
        <f t="shared" si="45"/>
        <v>737380</v>
      </c>
      <c r="W102" s="9">
        <f t="shared" si="45"/>
        <v>766880</v>
      </c>
      <c r="X102" s="9">
        <f t="shared" si="45"/>
        <v>797560</v>
      </c>
      <c r="Y102" s="9">
        <f t="shared" si="45"/>
        <v>829460</v>
      </c>
      <c r="Z102" s="9">
        <f t="shared" si="45"/>
        <v>862640</v>
      </c>
      <c r="AA102" s="9">
        <f t="shared" si="45"/>
        <v>897150</v>
      </c>
      <c r="AB102" s="9">
        <f t="shared" si="45"/>
        <v>933040</v>
      </c>
      <c r="AC102" s="9">
        <f t="shared" si="45"/>
        <v>970360</v>
      </c>
      <c r="AD102" s="9">
        <f t="shared" si="45"/>
        <v>1009170</v>
      </c>
      <c r="AE102" s="9">
        <f t="shared" si="45"/>
        <v>1049540</v>
      </c>
      <c r="AF102" s="9">
        <f t="shared" si="45"/>
        <v>1091520</v>
      </c>
      <c r="AG102" s="9">
        <f t="shared" si="45"/>
        <v>1135180</v>
      </c>
      <c r="AH102" s="9">
        <f t="shared" si="45"/>
        <v>1180590</v>
      </c>
      <c r="AI102" s="9">
        <f t="shared" si="45"/>
        <v>1227810</v>
      </c>
      <c r="AJ102" s="9">
        <f t="shared" si="45"/>
        <v>1276920</v>
      </c>
      <c r="AK102" s="9">
        <f t="shared" si="45"/>
        <v>1328000</v>
      </c>
      <c r="AL102" s="9">
        <f t="shared" si="45"/>
        <v>1381120</v>
      </c>
      <c r="AM102" s="9">
        <f t="shared" si="45"/>
        <v>1436360</v>
      </c>
      <c r="AN102" s="9">
        <f t="shared" si="45"/>
        <v>1493810</v>
      </c>
      <c r="AO102" s="9">
        <f t="shared" si="45"/>
        <v>1553560</v>
      </c>
      <c r="AP102" s="9">
        <f t="shared" si="45"/>
        <v>1615700</v>
      </c>
      <c r="AQ102" s="9">
        <f t="shared" si="45"/>
        <v>1680330</v>
      </c>
      <c r="AR102" s="9">
        <f t="shared" si="45"/>
        <v>1747540</v>
      </c>
      <c r="AS102" s="9">
        <f t="shared" si="45"/>
        <v>1817440</v>
      </c>
      <c r="AT102" s="9">
        <f t="shared" si="45"/>
        <v>1890140</v>
      </c>
      <c r="AU102" s="9">
        <f t="shared" si="45"/>
        <v>1965750</v>
      </c>
      <c r="AV102" s="9">
        <f t="shared" si="45"/>
        <v>2044380</v>
      </c>
      <c r="AW102" s="9">
        <f t="shared" si="45"/>
        <v>2126160</v>
      </c>
      <c r="AX102" s="9">
        <f t="shared" si="45"/>
        <v>2211210</v>
      </c>
      <c r="AY102" s="9">
        <f t="shared" si="45"/>
        <v>2299660</v>
      </c>
      <c r="AZ102" s="9">
        <f t="shared" si="45"/>
        <v>2391650</v>
      </c>
      <c r="BA102" s="9">
        <f t="shared" si="45"/>
        <v>2487320</v>
      </c>
      <c r="BB102" s="9">
        <f t="shared" si="45"/>
        <v>2586810</v>
      </c>
      <c r="BC102" s="9">
        <f t="shared" si="45"/>
        <v>2690280</v>
      </c>
      <c r="BD102" s="9">
        <f t="shared" si="45"/>
        <v>2797890</v>
      </c>
      <c r="BE102" s="9">
        <f t="shared" si="45"/>
        <v>2909810</v>
      </c>
    </row>
    <row r="103" spans="1:57" ht="12.75">
      <c r="A103" s="19"/>
      <c r="B103" s="42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</row>
    <row r="104" spans="1:57" ht="12.75">
      <c r="A104" s="19" t="s">
        <v>84</v>
      </c>
      <c r="B104" s="42">
        <v>5150</v>
      </c>
      <c r="C104" s="9">
        <f aca="true" t="shared" si="46" ref="C104:D106">ROUND((B104*(1+$B$35)),-1)</f>
        <v>5360</v>
      </c>
      <c r="D104" s="9">
        <f t="shared" si="46"/>
        <v>5570</v>
      </c>
      <c r="E104" s="9">
        <f aca="true" t="shared" si="47" ref="E104:BE106">ROUND((D104*(1+$B$35)),-1)</f>
        <v>5790</v>
      </c>
      <c r="F104" s="9">
        <f t="shared" si="47"/>
        <v>6020</v>
      </c>
      <c r="G104" s="9">
        <f t="shared" si="47"/>
        <v>6260</v>
      </c>
      <c r="H104" s="9">
        <f t="shared" si="47"/>
        <v>6510</v>
      </c>
      <c r="I104" s="9">
        <f t="shared" si="47"/>
        <v>6770</v>
      </c>
      <c r="J104" s="9">
        <f t="shared" si="47"/>
        <v>7040</v>
      </c>
      <c r="K104" s="9">
        <f t="shared" si="47"/>
        <v>7320</v>
      </c>
      <c r="L104" s="9">
        <f t="shared" si="47"/>
        <v>7610</v>
      </c>
      <c r="M104" s="9">
        <f t="shared" si="47"/>
        <v>7910</v>
      </c>
      <c r="N104" s="9">
        <f t="shared" si="47"/>
        <v>8230</v>
      </c>
      <c r="O104" s="9">
        <f t="shared" si="47"/>
        <v>8560</v>
      </c>
      <c r="P104" s="9">
        <f t="shared" si="47"/>
        <v>8900</v>
      </c>
      <c r="Q104" s="9">
        <f t="shared" si="47"/>
        <v>9260</v>
      </c>
      <c r="R104" s="9">
        <f t="shared" si="47"/>
        <v>9630</v>
      </c>
      <c r="S104" s="9">
        <f t="shared" si="47"/>
        <v>10020</v>
      </c>
      <c r="T104" s="9">
        <f t="shared" si="47"/>
        <v>10420</v>
      </c>
      <c r="U104" s="9">
        <f t="shared" si="47"/>
        <v>10840</v>
      </c>
      <c r="V104" s="9">
        <f t="shared" si="47"/>
        <v>11270</v>
      </c>
      <c r="W104" s="9">
        <f t="shared" si="47"/>
        <v>11720</v>
      </c>
      <c r="X104" s="9">
        <f t="shared" si="47"/>
        <v>12190</v>
      </c>
      <c r="Y104" s="9">
        <f t="shared" si="47"/>
        <v>12680</v>
      </c>
      <c r="Z104" s="9">
        <f t="shared" si="47"/>
        <v>13190</v>
      </c>
      <c r="AA104" s="9">
        <f t="shared" si="47"/>
        <v>13720</v>
      </c>
      <c r="AB104" s="9">
        <f t="shared" si="47"/>
        <v>14270</v>
      </c>
      <c r="AC104" s="9">
        <f t="shared" si="47"/>
        <v>14840</v>
      </c>
      <c r="AD104" s="9">
        <f t="shared" si="47"/>
        <v>15430</v>
      </c>
      <c r="AE104" s="9">
        <f t="shared" si="47"/>
        <v>16050</v>
      </c>
      <c r="AF104" s="9">
        <f t="shared" si="47"/>
        <v>16690</v>
      </c>
      <c r="AG104" s="9">
        <f t="shared" si="47"/>
        <v>17360</v>
      </c>
      <c r="AH104" s="9">
        <f t="shared" si="47"/>
        <v>18050</v>
      </c>
      <c r="AI104" s="9">
        <f t="shared" si="47"/>
        <v>18770</v>
      </c>
      <c r="AJ104" s="9">
        <f t="shared" si="47"/>
        <v>19520</v>
      </c>
      <c r="AK104" s="9">
        <f t="shared" si="47"/>
        <v>20300</v>
      </c>
      <c r="AL104" s="9">
        <f t="shared" si="47"/>
        <v>21110</v>
      </c>
      <c r="AM104" s="9">
        <f t="shared" si="47"/>
        <v>21950</v>
      </c>
      <c r="AN104" s="9">
        <f t="shared" si="47"/>
        <v>22830</v>
      </c>
      <c r="AO104" s="9">
        <f t="shared" si="47"/>
        <v>23740</v>
      </c>
      <c r="AP104" s="9">
        <f t="shared" si="47"/>
        <v>24690</v>
      </c>
      <c r="AQ104" s="9">
        <f t="shared" si="47"/>
        <v>25680</v>
      </c>
      <c r="AR104" s="9">
        <f t="shared" si="47"/>
        <v>26710</v>
      </c>
      <c r="AS104" s="9">
        <f t="shared" si="47"/>
        <v>27780</v>
      </c>
      <c r="AT104" s="9">
        <f t="shared" si="47"/>
        <v>28890</v>
      </c>
      <c r="AU104" s="9">
        <f t="shared" si="47"/>
        <v>30050</v>
      </c>
      <c r="AV104" s="9">
        <f t="shared" si="47"/>
        <v>31250</v>
      </c>
      <c r="AW104" s="9">
        <f t="shared" si="47"/>
        <v>32500</v>
      </c>
      <c r="AX104" s="9">
        <f t="shared" si="47"/>
        <v>33800</v>
      </c>
      <c r="AY104" s="9">
        <f t="shared" si="47"/>
        <v>35150</v>
      </c>
      <c r="AZ104" s="9">
        <f t="shared" si="47"/>
        <v>36560</v>
      </c>
      <c r="BA104" s="9">
        <f t="shared" si="47"/>
        <v>38020</v>
      </c>
      <c r="BB104" s="9">
        <f t="shared" si="47"/>
        <v>39540</v>
      </c>
      <c r="BC104" s="9">
        <f t="shared" si="47"/>
        <v>41120</v>
      </c>
      <c r="BD104" s="9">
        <f t="shared" si="47"/>
        <v>42760</v>
      </c>
      <c r="BE104" s="9">
        <f t="shared" si="47"/>
        <v>44470</v>
      </c>
    </row>
    <row r="105" spans="1:57" ht="12.75">
      <c r="A105" s="19" t="s">
        <v>85</v>
      </c>
      <c r="B105" s="42">
        <v>50000</v>
      </c>
      <c r="C105" s="9">
        <f t="shared" si="46"/>
        <v>52000</v>
      </c>
      <c r="D105" s="9">
        <f t="shared" si="46"/>
        <v>54080</v>
      </c>
      <c r="E105" s="9">
        <f aca="true" t="shared" si="48" ref="E105:R106">ROUND((D105*(1+$B$35)),-1)</f>
        <v>56240</v>
      </c>
      <c r="F105" s="9">
        <f t="shared" si="48"/>
        <v>58490</v>
      </c>
      <c r="G105" s="9">
        <f t="shared" si="48"/>
        <v>60830</v>
      </c>
      <c r="H105" s="9">
        <f t="shared" si="48"/>
        <v>63260</v>
      </c>
      <c r="I105" s="9">
        <f t="shared" si="48"/>
        <v>65790</v>
      </c>
      <c r="J105" s="9">
        <f t="shared" si="48"/>
        <v>68420</v>
      </c>
      <c r="K105" s="9">
        <f t="shared" si="48"/>
        <v>71160</v>
      </c>
      <c r="L105" s="9">
        <f t="shared" si="48"/>
        <v>74010</v>
      </c>
      <c r="M105" s="9">
        <f t="shared" si="48"/>
        <v>76970</v>
      </c>
      <c r="N105" s="9">
        <f t="shared" si="48"/>
        <v>80050</v>
      </c>
      <c r="O105" s="9">
        <f t="shared" si="48"/>
        <v>83250</v>
      </c>
      <c r="P105" s="9">
        <f t="shared" si="48"/>
        <v>86580</v>
      </c>
      <c r="Q105" s="9">
        <f t="shared" si="48"/>
        <v>90040</v>
      </c>
      <c r="R105" s="9">
        <f t="shared" si="48"/>
        <v>93640</v>
      </c>
      <c r="S105" s="9">
        <f t="shared" si="47"/>
        <v>97390</v>
      </c>
      <c r="T105" s="9">
        <f t="shared" si="47"/>
        <v>101290</v>
      </c>
      <c r="U105" s="9">
        <f t="shared" si="47"/>
        <v>105340</v>
      </c>
      <c r="V105" s="9">
        <f t="shared" si="47"/>
        <v>109550</v>
      </c>
      <c r="W105" s="9">
        <f t="shared" si="47"/>
        <v>113930</v>
      </c>
      <c r="X105" s="9">
        <f t="shared" si="47"/>
        <v>118490</v>
      </c>
      <c r="Y105" s="9">
        <f t="shared" si="47"/>
        <v>123230</v>
      </c>
      <c r="Z105" s="9">
        <f t="shared" si="47"/>
        <v>128160</v>
      </c>
      <c r="AA105" s="9">
        <f t="shared" si="47"/>
        <v>133290</v>
      </c>
      <c r="AB105" s="9">
        <f t="shared" si="47"/>
        <v>138620</v>
      </c>
      <c r="AC105" s="9">
        <f t="shared" si="47"/>
        <v>144160</v>
      </c>
      <c r="AD105" s="9">
        <f t="shared" si="47"/>
        <v>149930</v>
      </c>
      <c r="AE105" s="9">
        <f t="shared" si="47"/>
        <v>155930</v>
      </c>
      <c r="AF105" s="9">
        <f t="shared" si="47"/>
        <v>162170</v>
      </c>
      <c r="AG105" s="9">
        <f t="shared" si="47"/>
        <v>168660</v>
      </c>
      <c r="AH105" s="9">
        <f t="shared" si="47"/>
        <v>175410</v>
      </c>
      <c r="AI105" s="9">
        <f t="shared" si="47"/>
        <v>182430</v>
      </c>
      <c r="AJ105" s="9">
        <f t="shared" si="47"/>
        <v>189730</v>
      </c>
      <c r="AK105" s="9">
        <f t="shared" si="47"/>
        <v>197320</v>
      </c>
      <c r="AL105" s="9">
        <f t="shared" si="47"/>
        <v>205210</v>
      </c>
      <c r="AM105" s="9">
        <f t="shared" si="47"/>
        <v>213420</v>
      </c>
      <c r="AN105" s="9">
        <f t="shared" si="47"/>
        <v>221960</v>
      </c>
      <c r="AO105" s="9">
        <f t="shared" si="47"/>
        <v>230840</v>
      </c>
      <c r="AP105" s="9">
        <f t="shared" si="47"/>
        <v>240070</v>
      </c>
      <c r="AQ105" s="9">
        <f t="shared" si="47"/>
        <v>249670</v>
      </c>
      <c r="AR105" s="9">
        <f t="shared" si="47"/>
        <v>259660</v>
      </c>
      <c r="AS105" s="9">
        <f t="shared" si="47"/>
        <v>270050</v>
      </c>
      <c r="AT105" s="9">
        <f t="shared" si="47"/>
        <v>280850</v>
      </c>
      <c r="AU105" s="9">
        <f t="shared" si="47"/>
        <v>292080</v>
      </c>
      <c r="AV105" s="9">
        <f t="shared" si="47"/>
        <v>303760</v>
      </c>
      <c r="AW105" s="9">
        <f t="shared" si="47"/>
        <v>315910</v>
      </c>
      <c r="AX105" s="9">
        <f t="shared" si="47"/>
        <v>328550</v>
      </c>
      <c r="AY105" s="9">
        <f t="shared" si="47"/>
        <v>341690</v>
      </c>
      <c r="AZ105" s="9">
        <f t="shared" si="47"/>
        <v>355360</v>
      </c>
      <c r="BA105" s="9">
        <f t="shared" si="47"/>
        <v>369570</v>
      </c>
      <c r="BB105" s="9">
        <f t="shared" si="47"/>
        <v>384350</v>
      </c>
      <c r="BC105" s="9">
        <f t="shared" si="47"/>
        <v>399720</v>
      </c>
      <c r="BD105" s="9">
        <f t="shared" si="47"/>
        <v>415710</v>
      </c>
      <c r="BE105" s="9">
        <f t="shared" si="47"/>
        <v>432340</v>
      </c>
    </row>
    <row r="106" spans="1:57" ht="12.75">
      <c r="A106" s="19" t="s">
        <v>86</v>
      </c>
      <c r="B106" s="42">
        <v>60000</v>
      </c>
      <c r="C106" s="9">
        <f t="shared" si="46"/>
        <v>62400</v>
      </c>
      <c r="D106" s="9">
        <f t="shared" si="46"/>
        <v>64900</v>
      </c>
      <c r="E106" s="9">
        <f t="shared" si="48"/>
        <v>67500</v>
      </c>
      <c r="F106" s="9">
        <f t="shared" si="48"/>
        <v>70200</v>
      </c>
      <c r="G106" s="9">
        <f t="shared" si="48"/>
        <v>73010</v>
      </c>
      <c r="H106" s="9">
        <f t="shared" si="48"/>
        <v>75930</v>
      </c>
      <c r="I106" s="9">
        <f t="shared" si="48"/>
        <v>78970</v>
      </c>
      <c r="J106" s="9">
        <f t="shared" si="48"/>
        <v>82130</v>
      </c>
      <c r="K106" s="9">
        <f t="shared" si="48"/>
        <v>85420</v>
      </c>
      <c r="L106" s="9">
        <f t="shared" si="48"/>
        <v>88840</v>
      </c>
      <c r="M106" s="9">
        <f t="shared" si="48"/>
        <v>92390</v>
      </c>
      <c r="N106" s="9">
        <f t="shared" si="48"/>
        <v>96090</v>
      </c>
      <c r="O106" s="9">
        <f t="shared" si="48"/>
        <v>99930</v>
      </c>
      <c r="P106" s="9">
        <f t="shared" si="48"/>
        <v>103930</v>
      </c>
      <c r="Q106" s="9">
        <f t="shared" si="48"/>
        <v>108090</v>
      </c>
      <c r="R106" s="9">
        <f t="shared" si="48"/>
        <v>112410</v>
      </c>
      <c r="S106" s="9">
        <f t="shared" si="47"/>
        <v>116910</v>
      </c>
      <c r="T106" s="9">
        <f t="shared" si="47"/>
        <v>121590</v>
      </c>
      <c r="U106" s="9">
        <f t="shared" si="47"/>
        <v>126450</v>
      </c>
      <c r="V106" s="9">
        <f t="shared" si="47"/>
        <v>131510</v>
      </c>
      <c r="W106" s="9">
        <f t="shared" si="47"/>
        <v>136770</v>
      </c>
      <c r="X106" s="9">
        <f t="shared" si="47"/>
        <v>142240</v>
      </c>
      <c r="Y106" s="9">
        <f t="shared" si="47"/>
        <v>147930</v>
      </c>
      <c r="Z106" s="9">
        <f t="shared" si="47"/>
        <v>153850</v>
      </c>
      <c r="AA106" s="9">
        <f t="shared" si="47"/>
        <v>160000</v>
      </c>
      <c r="AB106" s="9">
        <f t="shared" si="47"/>
        <v>166400</v>
      </c>
      <c r="AC106" s="9">
        <f t="shared" si="47"/>
        <v>173060</v>
      </c>
      <c r="AD106" s="9">
        <f t="shared" si="47"/>
        <v>179980</v>
      </c>
      <c r="AE106" s="9">
        <f t="shared" si="47"/>
        <v>187180</v>
      </c>
      <c r="AF106" s="9">
        <f t="shared" si="47"/>
        <v>194670</v>
      </c>
      <c r="AG106" s="9">
        <f t="shared" si="47"/>
        <v>202460</v>
      </c>
      <c r="AH106" s="9">
        <f t="shared" si="47"/>
        <v>210560</v>
      </c>
      <c r="AI106" s="9">
        <f t="shared" si="47"/>
        <v>218980</v>
      </c>
      <c r="AJ106" s="9">
        <f t="shared" si="47"/>
        <v>227740</v>
      </c>
      <c r="AK106" s="9">
        <f t="shared" si="47"/>
        <v>236850</v>
      </c>
      <c r="AL106" s="9">
        <f t="shared" si="47"/>
        <v>246320</v>
      </c>
      <c r="AM106" s="9">
        <f t="shared" si="47"/>
        <v>256170</v>
      </c>
      <c r="AN106" s="9">
        <f t="shared" si="47"/>
        <v>266420</v>
      </c>
      <c r="AO106" s="9">
        <f t="shared" si="47"/>
        <v>277080</v>
      </c>
      <c r="AP106" s="9">
        <f t="shared" si="47"/>
        <v>288160</v>
      </c>
      <c r="AQ106" s="9">
        <f t="shared" si="47"/>
        <v>299690</v>
      </c>
      <c r="AR106" s="9">
        <f t="shared" si="47"/>
        <v>311680</v>
      </c>
      <c r="AS106" s="9">
        <f t="shared" si="47"/>
        <v>324150</v>
      </c>
      <c r="AT106" s="9">
        <f t="shared" si="47"/>
        <v>337120</v>
      </c>
      <c r="AU106" s="9">
        <f t="shared" si="47"/>
        <v>350600</v>
      </c>
      <c r="AV106" s="9">
        <f t="shared" si="47"/>
        <v>364620</v>
      </c>
      <c r="AW106" s="9">
        <f t="shared" si="47"/>
        <v>379200</v>
      </c>
      <c r="AX106" s="9">
        <f t="shared" si="47"/>
        <v>394370</v>
      </c>
      <c r="AY106" s="9">
        <f t="shared" si="47"/>
        <v>410140</v>
      </c>
      <c r="AZ106" s="9">
        <f t="shared" si="47"/>
        <v>426550</v>
      </c>
      <c r="BA106" s="9">
        <f t="shared" si="47"/>
        <v>443610</v>
      </c>
      <c r="BB106" s="9">
        <f t="shared" si="47"/>
        <v>461350</v>
      </c>
      <c r="BC106" s="9">
        <f t="shared" si="47"/>
        <v>479800</v>
      </c>
      <c r="BD106" s="9">
        <f t="shared" si="47"/>
        <v>498990</v>
      </c>
      <c r="BE106" s="9">
        <f t="shared" si="47"/>
        <v>518950</v>
      </c>
    </row>
    <row r="107" spans="1:57" ht="12.75">
      <c r="A107" s="19"/>
      <c r="B107" s="4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2.75">
      <c r="A108" s="16" t="s">
        <v>81</v>
      </c>
      <c r="B108" s="43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57" ht="12.75">
      <c r="A109" s="18" t="s">
        <v>87</v>
      </c>
      <c r="B109" s="43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</row>
    <row r="110" spans="1:57" ht="12.75">
      <c r="A110" s="21" t="s">
        <v>158</v>
      </c>
      <c r="B110" s="42">
        <v>15100</v>
      </c>
      <c r="C110" s="9">
        <f aca="true" t="shared" si="49" ref="C110:D115">ROUND((B110*(1+$B$35)),-1)</f>
        <v>15700</v>
      </c>
      <c r="D110" s="9">
        <f t="shared" si="49"/>
        <v>16330</v>
      </c>
      <c r="E110" s="9">
        <f aca="true" t="shared" si="50" ref="E110:BE110">ROUND((D110*(1+$B$35)),-1)</f>
        <v>16980</v>
      </c>
      <c r="F110" s="9">
        <f t="shared" si="50"/>
        <v>17660</v>
      </c>
      <c r="G110" s="9">
        <f t="shared" si="50"/>
        <v>18370</v>
      </c>
      <c r="H110" s="9">
        <f t="shared" si="50"/>
        <v>19100</v>
      </c>
      <c r="I110" s="9">
        <f t="shared" si="50"/>
        <v>19860</v>
      </c>
      <c r="J110" s="9">
        <f t="shared" si="50"/>
        <v>20650</v>
      </c>
      <c r="K110" s="9">
        <f t="shared" si="50"/>
        <v>21480</v>
      </c>
      <c r="L110" s="9">
        <f t="shared" si="50"/>
        <v>22340</v>
      </c>
      <c r="M110" s="9">
        <f t="shared" si="50"/>
        <v>23230</v>
      </c>
      <c r="N110" s="9">
        <f t="shared" si="50"/>
        <v>24160</v>
      </c>
      <c r="O110" s="9">
        <f t="shared" si="50"/>
        <v>25130</v>
      </c>
      <c r="P110" s="9">
        <f t="shared" si="50"/>
        <v>26140</v>
      </c>
      <c r="Q110" s="9">
        <f t="shared" si="50"/>
        <v>27190</v>
      </c>
      <c r="R110" s="9">
        <f t="shared" si="50"/>
        <v>28280</v>
      </c>
      <c r="S110" s="9">
        <f t="shared" si="50"/>
        <v>29410</v>
      </c>
      <c r="T110" s="9">
        <f t="shared" si="50"/>
        <v>30590</v>
      </c>
      <c r="U110" s="9">
        <f t="shared" si="50"/>
        <v>31810</v>
      </c>
      <c r="V110" s="9">
        <f t="shared" si="50"/>
        <v>33080</v>
      </c>
      <c r="W110" s="9">
        <f t="shared" si="50"/>
        <v>34400</v>
      </c>
      <c r="X110" s="9">
        <f t="shared" si="50"/>
        <v>35780</v>
      </c>
      <c r="Y110" s="9">
        <f t="shared" si="50"/>
        <v>37210</v>
      </c>
      <c r="Z110" s="9">
        <f t="shared" si="50"/>
        <v>38700</v>
      </c>
      <c r="AA110" s="9">
        <f t="shared" si="50"/>
        <v>40250</v>
      </c>
      <c r="AB110" s="9">
        <f t="shared" si="50"/>
        <v>41860</v>
      </c>
      <c r="AC110" s="9">
        <f t="shared" si="50"/>
        <v>43530</v>
      </c>
      <c r="AD110" s="9">
        <f t="shared" si="50"/>
        <v>45270</v>
      </c>
      <c r="AE110" s="9">
        <f t="shared" si="50"/>
        <v>47080</v>
      </c>
      <c r="AF110" s="9">
        <f t="shared" si="50"/>
        <v>48960</v>
      </c>
      <c r="AG110" s="9">
        <f t="shared" si="50"/>
        <v>50920</v>
      </c>
      <c r="AH110" s="9">
        <f t="shared" si="50"/>
        <v>52960</v>
      </c>
      <c r="AI110" s="9">
        <f t="shared" si="50"/>
        <v>55080</v>
      </c>
      <c r="AJ110" s="9">
        <f t="shared" si="50"/>
        <v>57280</v>
      </c>
      <c r="AK110" s="9">
        <f t="shared" si="50"/>
        <v>59570</v>
      </c>
      <c r="AL110" s="9">
        <f t="shared" si="50"/>
        <v>61950</v>
      </c>
      <c r="AM110" s="9">
        <f t="shared" si="50"/>
        <v>64430</v>
      </c>
      <c r="AN110" s="9">
        <f t="shared" si="50"/>
        <v>67010</v>
      </c>
      <c r="AO110" s="9">
        <f t="shared" si="50"/>
        <v>69690</v>
      </c>
      <c r="AP110" s="9">
        <f t="shared" si="50"/>
        <v>72480</v>
      </c>
      <c r="AQ110" s="9">
        <f t="shared" si="50"/>
        <v>75380</v>
      </c>
      <c r="AR110" s="9">
        <f t="shared" si="50"/>
        <v>78400</v>
      </c>
      <c r="AS110" s="9">
        <f t="shared" si="50"/>
        <v>81540</v>
      </c>
      <c r="AT110" s="9">
        <f t="shared" si="50"/>
        <v>84800</v>
      </c>
      <c r="AU110" s="9">
        <f t="shared" si="50"/>
        <v>88190</v>
      </c>
      <c r="AV110" s="9">
        <f t="shared" si="50"/>
        <v>91720</v>
      </c>
      <c r="AW110" s="9">
        <f t="shared" si="50"/>
        <v>95390</v>
      </c>
      <c r="AX110" s="9">
        <f t="shared" si="50"/>
        <v>99210</v>
      </c>
      <c r="AY110" s="9">
        <f t="shared" si="50"/>
        <v>103180</v>
      </c>
      <c r="AZ110" s="9">
        <f t="shared" si="50"/>
        <v>107310</v>
      </c>
      <c r="BA110" s="9">
        <f t="shared" si="50"/>
        <v>111600</v>
      </c>
      <c r="BB110" s="9">
        <f t="shared" si="50"/>
        <v>116060</v>
      </c>
      <c r="BC110" s="9">
        <f t="shared" si="50"/>
        <v>120700</v>
      </c>
      <c r="BD110" s="9">
        <f t="shared" si="50"/>
        <v>125530</v>
      </c>
      <c r="BE110" s="9">
        <f t="shared" si="50"/>
        <v>130550</v>
      </c>
    </row>
    <row r="111" spans="1:57" ht="12.75">
      <c r="A111" s="21" t="s">
        <v>83</v>
      </c>
      <c r="B111" s="42">
        <v>61300</v>
      </c>
      <c r="C111" s="9">
        <f t="shared" si="49"/>
        <v>63750</v>
      </c>
      <c r="D111" s="9">
        <f t="shared" si="49"/>
        <v>66300</v>
      </c>
      <c r="E111" s="9">
        <f aca="true" t="shared" si="51" ref="E111:BE111">ROUND((D111*(1+$B$35)),-1)</f>
        <v>68950</v>
      </c>
      <c r="F111" s="9">
        <f t="shared" si="51"/>
        <v>71710</v>
      </c>
      <c r="G111" s="9">
        <f t="shared" si="51"/>
        <v>74580</v>
      </c>
      <c r="H111" s="9">
        <f t="shared" si="51"/>
        <v>77560</v>
      </c>
      <c r="I111" s="9">
        <f t="shared" si="51"/>
        <v>80660</v>
      </c>
      <c r="J111" s="9">
        <f t="shared" si="51"/>
        <v>83890</v>
      </c>
      <c r="K111" s="9">
        <f t="shared" si="51"/>
        <v>87250</v>
      </c>
      <c r="L111" s="9">
        <f t="shared" si="51"/>
        <v>90740</v>
      </c>
      <c r="M111" s="9">
        <f t="shared" si="51"/>
        <v>94370</v>
      </c>
      <c r="N111" s="9">
        <f t="shared" si="51"/>
        <v>98140</v>
      </c>
      <c r="O111" s="9">
        <f t="shared" si="51"/>
        <v>102070</v>
      </c>
      <c r="P111" s="9">
        <f t="shared" si="51"/>
        <v>106150</v>
      </c>
      <c r="Q111" s="9">
        <f t="shared" si="51"/>
        <v>110400</v>
      </c>
      <c r="R111" s="9">
        <f t="shared" si="51"/>
        <v>114820</v>
      </c>
      <c r="S111" s="9">
        <f t="shared" si="51"/>
        <v>119410</v>
      </c>
      <c r="T111" s="9">
        <f t="shared" si="51"/>
        <v>124190</v>
      </c>
      <c r="U111" s="9">
        <f t="shared" si="51"/>
        <v>129160</v>
      </c>
      <c r="V111" s="9">
        <f t="shared" si="51"/>
        <v>134330</v>
      </c>
      <c r="W111" s="9">
        <f t="shared" si="51"/>
        <v>139700</v>
      </c>
      <c r="X111" s="9">
        <f t="shared" si="51"/>
        <v>145290</v>
      </c>
      <c r="Y111" s="9">
        <f t="shared" si="51"/>
        <v>151100</v>
      </c>
      <c r="Z111" s="9">
        <f t="shared" si="51"/>
        <v>157140</v>
      </c>
      <c r="AA111" s="9">
        <f t="shared" si="51"/>
        <v>163430</v>
      </c>
      <c r="AB111" s="9">
        <f t="shared" si="51"/>
        <v>169970</v>
      </c>
      <c r="AC111" s="9">
        <f t="shared" si="51"/>
        <v>176770</v>
      </c>
      <c r="AD111" s="9">
        <f t="shared" si="51"/>
        <v>183840</v>
      </c>
      <c r="AE111" s="9">
        <f t="shared" si="51"/>
        <v>191190</v>
      </c>
      <c r="AF111" s="9">
        <f t="shared" si="51"/>
        <v>198840</v>
      </c>
      <c r="AG111" s="9">
        <f t="shared" si="51"/>
        <v>206790</v>
      </c>
      <c r="AH111" s="9">
        <f t="shared" si="51"/>
        <v>215060</v>
      </c>
      <c r="AI111" s="9">
        <f t="shared" si="51"/>
        <v>223660</v>
      </c>
      <c r="AJ111" s="9">
        <f t="shared" si="51"/>
        <v>232610</v>
      </c>
      <c r="AK111" s="9">
        <f t="shared" si="51"/>
        <v>241910</v>
      </c>
      <c r="AL111" s="9">
        <f t="shared" si="51"/>
        <v>251590</v>
      </c>
      <c r="AM111" s="9">
        <f t="shared" si="51"/>
        <v>261650</v>
      </c>
      <c r="AN111" s="9">
        <f t="shared" si="51"/>
        <v>272120</v>
      </c>
      <c r="AO111" s="9">
        <f t="shared" si="51"/>
        <v>283000</v>
      </c>
      <c r="AP111" s="9">
        <f t="shared" si="51"/>
        <v>294320</v>
      </c>
      <c r="AQ111" s="9">
        <f t="shared" si="51"/>
        <v>306090</v>
      </c>
      <c r="AR111" s="9">
        <f t="shared" si="51"/>
        <v>318330</v>
      </c>
      <c r="AS111" s="9">
        <f t="shared" si="51"/>
        <v>331060</v>
      </c>
      <c r="AT111" s="9">
        <f t="shared" si="51"/>
        <v>344300</v>
      </c>
      <c r="AU111" s="9">
        <f t="shared" si="51"/>
        <v>358070</v>
      </c>
      <c r="AV111" s="9">
        <f t="shared" si="51"/>
        <v>372390</v>
      </c>
      <c r="AW111" s="9">
        <f t="shared" si="51"/>
        <v>387290</v>
      </c>
      <c r="AX111" s="9">
        <f t="shared" si="51"/>
        <v>402780</v>
      </c>
      <c r="AY111" s="9">
        <f t="shared" si="51"/>
        <v>418890</v>
      </c>
      <c r="AZ111" s="9">
        <f t="shared" si="51"/>
        <v>435650</v>
      </c>
      <c r="BA111" s="9">
        <f t="shared" si="51"/>
        <v>453080</v>
      </c>
      <c r="BB111" s="9">
        <f t="shared" si="51"/>
        <v>471200</v>
      </c>
      <c r="BC111" s="9">
        <f t="shared" si="51"/>
        <v>490050</v>
      </c>
      <c r="BD111" s="9">
        <f t="shared" si="51"/>
        <v>509650</v>
      </c>
      <c r="BE111" s="9">
        <f t="shared" si="51"/>
        <v>530040</v>
      </c>
    </row>
    <row r="112" spans="1:57" ht="12.75">
      <c r="A112" s="21" t="s">
        <v>159</v>
      </c>
      <c r="B112" s="42">
        <v>123700</v>
      </c>
      <c r="C112" s="9">
        <f t="shared" si="49"/>
        <v>128650</v>
      </c>
      <c r="D112" s="9">
        <f t="shared" si="49"/>
        <v>133800</v>
      </c>
      <c r="E112" s="9">
        <f aca="true" t="shared" si="52" ref="E112:BE112">ROUND((D112*(1+$B$35)),-1)</f>
        <v>139150</v>
      </c>
      <c r="F112" s="9">
        <f t="shared" si="52"/>
        <v>144720</v>
      </c>
      <c r="G112" s="9">
        <f t="shared" si="52"/>
        <v>150510</v>
      </c>
      <c r="H112" s="9">
        <f t="shared" si="52"/>
        <v>156530</v>
      </c>
      <c r="I112" s="9">
        <f t="shared" si="52"/>
        <v>162790</v>
      </c>
      <c r="J112" s="9">
        <f t="shared" si="52"/>
        <v>169300</v>
      </c>
      <c r="K112" s="9">
        <f t="shared" si="52"/>
        <v>176070</v>
      </c>
      <c r="L112" s="9">
        <f t="shared" si="52"/>
        <v>183110</v>
      </c>
      <c r="M112" s="9">
        <f t="shared" si="52"/>
        <v>190430</v>
      </c>
      <c r="N112" s="9">
        <f t="shared" si="52"/>
        <v>198050</v>
      </c>
      <c r="O112" s="9">
        <f t="shared" si="52"/>
        <v>205970</v>
      </c>
      <c r="P112" s="9">
        <f t="shared" si="52"/>
        <v>214210</v>
      </c>
      <c r="Q112" s="9">
        <f t="shared" si="52"/>
        <v>222780</v>
      </c>
      <c r="R112" s="9">
        <f t="shared" si="52"/>
        <v>231690</v>
      </c>
      <c r="S112" s="9">
        <f t="shared" si="52"/>
        <v>240960</v>
      </c>
      <c r="T112" s="9">
        <f t="shared" si="52"/>
        <v>250600</v>
      </c>
      <c r="U112" s="9">
        <f t="shared" si="52"/>
        <v>260620</v>
      </c>
      <c r="V112" s="9">
        <f t="shared" si="52"/>
        <v>271040</v>
      </c>
      <c r="W112" s="9">
        <f t="shared" si="52"/>
        <v>281880</v>
      </c>
      <c r="X112" s="9">
        <f t="shared" si="52"/>
        <v>293160</v>
      </c>
      <c r="Y112" s="9">
        <f t="shared" si="52"/>
        <v>304890</v>
      </c>
      <c r="Z112" s="9">
        <f t="shared" si="52"/>
        <v>317090</v>
      </c>
      <c r="AA112" s="9">
        <f t="shared" si="52"/>
        <v>329770</v>
      </c>
      <c r="AB112" s="9">
        <f t="shared" si="52"/>
        <v>342960</v>
      </c>
      <c r="AC112" s="9">
        <f t="shared" si="52"/>
        <v>356680</v>
      </c>
      <c r="AD112" s="9">
        <f t="shared" si="52"/>
        <v>370950</v>
      </c>
      <c r="AE112" s="9">
        <f t="shared" si="52"/>
        <v>385790</v>
      </c>
      <c r="AF112" s="9">
        <f t="shared" si="52"/>
        <v>401220</v>
      </c>
      <c r="AG112" s="9">
        <f t="shared" si="52"/>
        <v>417270</v>
      </c>
      <c r="AH112" s="9">
        <f t="shared" si="52"/>
        <v>433960</v>
      </c>
      <c r="AI112" s="9">
        <f t="shared" si="52"/>
        <v>451320</v>
      </c>
      <c r="AJ112" s="9">
        <f t="shared" si="52"/>
        <v>469370</v>
      </c>
      <c r="AK112" s="9">
        <f t="shared" si="52"/>
        <v>488140</v>
      </c>
      <c r="AL112" s="9">
        <f t="shared" si="52"/>
        <v>507670</v>
      </c>
      <c r="AM112" s="9">
        <f t="shared" si="52"/>
        <v>527980</v>
      </c>
      <c r="AN112" s="9">
        <f t="shared" si="52"/>
        <v>549100</v>
      </c>
      <c r="AO112" s="9">
        <f t="shared" si="52"/>
        <v>571060</v>
      </c>
      <c r="AP112" s="9">
        <f t="shared" si="52"/>
        <v>593900</v>
      </c>
      <c r="AQ112" s="9">
        <f t="shared" si="52"/>
        <v>617660</v>
      </c>
      <c r="AR112" s="9">
        <f t="shared" si="52"/>
        <v>642370</v>
      </c>
      <c r="AS112" s="9">
        <f t="shared" si="52"/>
        <v>668060</v>
      </c>
      <c r="AT112" s="9">
        <f t="shared" si="52"/>
        <v>694780</v>
      </c>
      <c r="AU112" s="9">
        <f t="shared" si="52"/>
        <v>722570</v>
      </c>
      <c r="AV112" s="9">
        <f t="shared" si="52"/>
        <v>751470</v>
      </c>
      <c r="AW112" s="9">
        <f t="shared" si="52"/>
        <v>781530</v>
      </c>
      <c r="AX112" s="9">
        <f t="shared" si="52"/>
        <v>812790</v>
      </c>
      <c r="AY112" s="9">
        <f t="shared" si="52"/>
        <v>845300</v>
      </c>
      <c r="AZ112" s="9">
        <f t="shared" si="52"/>
        <v>879110</v>
      </c>
      <c r="BA112" s="9">
        <f t="shared" si="52"/>
        <v>914270</v>
      </c>
      <c r="BB112" s="9">
        <f t="shared" si="52"/>
        <v>950840</v>
      </c>
      <c r="BC112" s="9">
        <f t="shared" si="52"/>
        <v>988870</v>
      </c>
      <c r="BD112" s="9">
        <f t="shared" si="52"/>
        <v>1028420</v>
      </c>
      <c r="BE112" s="9">
        <f t="shared" si="52"/>
        <v>1069560</v>
      </c>
    </row>
    <row r="113" spans="1:57" ht="12.75">
      <c r="A113" s="21" t="s">
        <v>160</v>
      </c>
      <c r="B113" s="42">
        <v>188450</v>
      </c>
      <c r="C113" s="9">
        <f t="shared" si="49"/>
        <v>195990</v>
      </c>
      <c r="D113" s="9">
        <f t="shared" si="49"/>
        <v>203830</v>
      </c>
      <c r="E113" s="9">
        <f aca="true" t="shared" si="53" ref="E113:BE114">ROUND((D113*(1+$B$35)),-1)</f>
        <v>211980</v>
      </c>
      <c r="F113" s="9">
        <f t="shared" si="53"/>
        <v>220460</v>
      </c>
      <c r="G113" s="9">
        <f t="shared" si="53"/>
        <v>229280</v>
      </c>
      <c r="H113" s="9">
        <f t="shared" si="53"/>
        <v>238450</v>
      </c>
      <c r="I113" s="9">
        <f t="shared" si="53"/>
        <v>247990</v>
      </c>
      <c r="J113" s="9">
        <f t="shared" si="53"/>
        <v>257910</v>
      </c>
      <c r="K113" s="9">
        <f t="shared" si="53"/>
        <v>268230</v>
      </c>
      <c r="L113" s="9">
        <f t="shared" si="53"/>
        <v>278960</v>
      </c>
      <c r="M113" s="9">
        <f t="shared" si="53"/>
        <v>290120</v>
      </c>
      <c r="N113" s="9">
        <f t="shared" si="53"/>
        <v>301720</v>
      </c>
      <c r="O113" s="9">
        <f t="shared" si="53"/>
        <v>313790</v>
      </c>
      <c r="P113" s="9">
        <f t="shared" si="53"/>
        <v>326340</v>
      </c>
      <c r="Q113" s="9">
        <f t="shared" si="53"/>
        <v>339390</v>
      </c>
      <c r="R113" s="9">
        <f t="shared" si="53"/>
        <v>352970</v>
      </c>
      <c r="S113" s="9">
        <f t="shared" si="53"/>
        <v>367090</v>
      </c>
      <c r="T113" s="9">
        <f t="shared" si="53"/>
        <v>381770</v>
      </c>
      <c r="U113" s="9">
        <f t="shared" si="53"/>
        <v>397040</v>
      </c>
      <c r="V113" s="9">
        <f t="shared" si="53"/>
        <v>412920</v>
      </c>
      <c r="W113" s="9">
        <f t="shared" si="53"/>
        <v>429440</v>
      </c>
      <c r="X113" s="9">
        <f t="shared" si="53"/>
        <v>446620</v>
      </c>
      <c r="Y113" s="9">
        <f t="shared" si="53"/>
        <v>464480</v>
      </c>
      <c r="Z113" s="9">
        <f t="shared" si="53"/>
        <v>483060</v>
      </c>
      <c r="AA113" s="9">
        <f t="shared" si="53"/>
        <v>502380</v>
      </c>
      <c r="AB113" s="9">
        <f t="shared" si="53"/>
        <v>522480</v>
      </c>
      <c r="AC113" s="9">
        <f t="shared" si="53"/>
        <v>543380</v>
      </c>
      <c r="AD113" s="9">
        <f t="shared" si="53"/>
        <v>565120</v>
      </c>
      <c r="AE113" s="9">
        <f t="shared" si="53"/>
        <v>587720</v>
      </c>
      <c r="AF113" s="9">
        <f t="shared" si="53"/>
        <v>611230</v>
      </c>
      <c r="AG113" s="9">
        <f t="shared" si="53"/>
        <v>635680</v>
      </c>
      <c r="AH113" s="9">
        <f t="shared" si="53"/>
        <v>661110</v>
      </c>
      <c r="AI113" s="9">
        <f t="shared" si="53"/>
        <v>687550</v>
      </c>
      <c r="AJ113" s="9">
        <f t="shared" si="53"/>
        <v>715050</v>
      </c>
      <c r="AK113" s="9">
        <f t="shared" si="53"/>
        <v>743650</v>
      </c>
      <c r="AL113" s="9">
        <f t="shared" si="53"/>
        <v>773400</v>
      </c>
      <c r="AM113" s="9">
        <f t="shared" si="53"/>
        <v>804340</v>
      </c>
      <c r="AN113" s="9">
        <f t="shared" si="53"/>
        <v>836510</v>
      </c>
      <c r="AO113" s="9">
        <f t="shared" si="53"/>
        <v>869970</v>
      </c>
      <c r="AP113" s="9">
        <f t="shared" si="53"/>
        <v>904770</v>
      </c>
      <c r="AQ113" s="9">
        <f t="shared" si="53"/>
        <v>940960</v>
      </c>
      <c r="AR113" s="9">
        <f t="shared" si="53"/>
        <v>978600</v>
      </c>
      <c r="AS113" s="9">
        <f t="shared" si="53"/>
        <v>1017740</v>
      </c>
      <c r="AT113" s="9">
        <f t="shared" si="53"/>
        <v>1058450</v>
      </c>
      <c r="AU113" s="9">
        <f t="shared" si="53"/>
        <v>1100790</v>
      </c>
      <c r="AV113" s="9">
        <f t="shared" si="53"/>
        <v>1144820</v>
      </c>
      <c r="AW113" s="9">
        <f t="shared" si="53"/>
        <v>1190610</v>
      </c>
      <c r="AX113" s="9">
        <f t="shared" si="53"/>
        <v>1238230</v>
      </c>
      <c r="AY113" s="9">
        <f t="shared" si="53"/>
        <v>1287760</v>
      </c>
      <c r="AZ113" s="9">
        <f t="shared" si="53"/>
        <v>1339270</v>
      </c>
      <c r="BA113" s="9">
        <f t="shared" si="53"/>
        <v>1392840</v>
      </c>
      <c r="BB113" s="9">
        <f t="shared" si="53"/>
        <v>1448550</v>
      </c>
      <c r="BC113" s="9">
        <f t="shared" si="53"/>
        <v>1506490</v>
      </c>
      <c r="BD113" s="9">
        <f t="shared" si="53"/>
        <v>1566750</v>
      </c>
      <c r="BE113" s="9">
        <f t="shared" si="53"/>
        <v>1629420</v>
      </c>
    </row>
    <row r="114" spans="1:57" ht="12.75">
      <c r="A114" s="21" t="s">
        <v>161</v>
      </c>
      <c r="B114" s="42">
        <v>336550</v>
      </c>
      <c r="C114" s="9">
        <f t="shared" si="49"/>
        <v>350010</v>
      </c>
      <c r="D114" s="9">
        <f t="shared" si="49"/>
        <v>364010</v>
      </c>
      <c r="E114" s="9">
        <f t="shared" si="53"/>
        <v>378570</v>
      </c>
      <c r="F114" s="9">
        <f t="shared" si="53"/>
        <v>393710</v>
      </c>
      <c r="G114" s="9">
        <f t="shared" si="53"/>
        <v>409460</v>
      </c>
      <c r="H114" s="9">
        <f t="shared" si="53"/>
        <v>425840</v>
      </c>
      <c r="I114" s="9">
        <f t="shared" si="53"/>
        <v>442870</v>
      </c>
      <c r="J114" s="9">
        <f t="shared" si="53"/>
        <v>460580</v>
      </c>
      <c r="K114" s="9">
        <f t="shared" si="53"/>
        <v>479000</v>
      </c>
      <c r="L114" s="9">
        <f t="shared" si="53"/>
        <v>498160</v>
      </c>
      <c r="M114" s="9">
        <f t="shared" si="53"/>
        <v>518090</v>
      </c>
      <c r="N114" s="9">
        <f t="shared" si="53"/>
        <v>538810</v>
      </c>
      <c r="O114" s="9">
        <f t="shared" si="53"/>
        <v>560360</v>
      </c>
      <c r="P114" s="9">
        <f t="shared" si="53"/>
        <v>582770</v>
      </c>
      <c r="Q114" s="9">
        <f t="shared" si="53"/>
        <v>606080</v>
      </c>
      <c r="R114" s="9">
        <f t="shared" si="53"/>
        <v>630320</v>
      </c>
      <c r="S114" s="9">
        <f t="shared" si="53"/>
        <v>655530</v>
      </c>
      <c r="T114" s="9">
        <f t="shared" si="53"/>
        <v>681750</v>
      </c>
      <c r="U114" s="9">
        <f t="shared" si="53"/>
        <v>709020</v>
      </c>
      <c r="V114" s="9">
        <f t="shared" si="53"/>
        <v>737380</v>
      </c>
      <c r="W114" s="9">
        <f t="shared" si="53"/>
        <v>766880</v>
      </c>
      <c r="X114" s="9">
        <f t="shared" si="53"/>
        <v>797560</v>
      </c>
      <c r="Y114" s="9">
        <f t="shared" si="53"/>
        <v>829460</v>
      </c>
      <c r="Z114" s="9">
        <f t="shared" si="53"/>
        <v>862640</v>
      </c>
      <c r="AA114" s="9">
        <f t="shared" si="53"/>
        <v>897150</v>
      </c>
      <c r="AB114" s="9">
        <f t="shared" si="53"/>
        <v>933040</v>
      </c>
      <c r="AC114" s="9">
        <f t="shared" si="53"/>
        <v>970360</v>
      </c>
      <c r="AD114" s="9">
        <f t="shared" si="53"/>
        <v>1009170</v>
      </c>
      <c r="AE114" s="9">
        <f t="shared" si="53"/>
        <v>1049540</v>
      </c>
      <c r="AF114" s="9">
        <f t="shared" si="53"/>
        <v>1091520</v>
      </c>
      <c r="AG114" s="9">
        <f t="shared" si="53"/>
        <v>1135180</v>
      </c>
      <c r="AH114" s="9">
        <f t="shared" si="53"/>
        <v>1180590</v>
      </c>
      <c r="AI114" s="9">
        <f t="shared" si="53"/>
        <v>1227810</v>
      </c>
      <c r="AJ114" s="9">
        <f t="shared" si="53"/>
        <v>1276920</v>
      </c>
      <c r="AK114" s="9">
        <f t="shared" si="53"/>
        <v>1328000</v>
      </c>
      <c r="AL114" s="9">
        <f t="shared" si="53"/>
        <v>1381120</v>
      </c>
      <c r="AM114" s="9">
        <f t="shared" si="53"/>
        <v>1436360</v>
      </c>
      <c r="AN114" s="9">
        <f t="shared" si="53"/>
        <v>1493810</v>
      </c>
      <c r="AO114" s="9">
        <f t="shared" si="53"/>
        <v>1553560</v>
      </c>
      <c r="AP114" s="9">
        <f t="shared" si="53"/>
        <v>1615700</v>
      </c>
      <c r="AQ114" s="9">
        <f t="shared" si="53"/>
        <v>1680330</v>
      </c>
      <c r="AR114" s="9">
        <f t="shared" si="53"/>
        <v>1747540</v>
      </c>
      <c r="AS114" s="9">
        <f t="shared" si="53"/>
        <v>1817440</v>
      </c>
      <c r="AT114" s="9">
        <f t="shared" si="53"/>
        <v>1890140</v>
      </c>
      <c r="AU114" s="9">
        <f t="shared" si="53"/>
        <v>1965750</v>
      </c>
      <c r="AV114" s="9">
        <f t="shared" si="53"/>
        <v>2044380</v>
      </c>
      <c r="AW114" s="9">
        <f t="shared" si="53"/>
        <v>2126160</v>
      </c>
      <c r="AX114" s="9">
        <f t="shared" si="53"/>
        <v>2211210</v>
      </c>
      <c r="AY114" s="9">
        <f t="shared" si="53"/>
        <v>2299660</v>
      </c>
      <c r="AZ114" s="9">
        <f t="shared" si="53"/>
        <v>2391650</v>
      </c>
      <c r="BA114" s="9">
        <f t="shared" si="53"/>
        <v>2487320</v>
      </c>
      <c r="BB114" s="9">
        <f t="shared" si="53"/>
        <v>2586810</v>
      </c>
      <c r="BC114" s="9">
        <f t="shared" si="53"/>
        <v>2690280</v>
      </c>
      <c r="BD114" s="9">
        <f t="shared" si="53"/>
        <v>2797890</v>
      </c>
      <c r="BE114" s="9">
        <f t="shared" si="53"/>
        <v>2909810</v>
      </c>
    </row>
    <row r="115" spans="1:57" ht="12.75">
      <c r="A115" s="21" t="s">
        <v>162</v>
      </c>
      <c r="B115" s="42">
        <v>336550</v>
      </c>
      <c r="C115" s="9">
        <f t="shared" si="49"/>
        <v>350010</v>
      </c>
      <c r="D115" s="9">
        <f t="shared" si="49"/>
        <v>364010</v>
      </c>
      <c r="E115" s="9">
        <f aca="true" t="shared" si="54" ref="E115:BE115">ROUND((D115*(1+$B$35)),-1)</f>
        <v>378570</v>
      </c>
      <c r="F115" s="9">
        <f t="shared" si="54"/>
        <v>393710</v>
      </c>
      <c r="G115" s="9">
        <f t="shared" si="54"/>
        <v>409460</v>
      </c>
      <c r="H115" s="9">
        <f t="shared" si="54"/>
        <v>425840</v>
      </c>
      <c r="I115" s="9">
        <f t="shared" si="54"/>
        <v>442870</v>
      </c>
      <c r="J115" s="9">
        <f t="shared" si="54"/>
        <v>460580</v>
      </c>
      <c r="K115" s="9">
        <f t="shared" si="54"/>
        <v>479000</v>
      </c>
      <c r="L115" s="9">
        <f t="shared" si="54"/>
        <v>498160</v>
      </c>
      <c r="M115" s="9">
        <f t="shared" si="54"/>
        <v>518090</v>
      </c>
      <c r="N115" s="9">
        <f t="shared" si="54"/>
        <v>538810</v>
      </c>
      <c r="O115" s="9">
        <f t="shared" si="54"/>
        <v>560360</v>
      </c>
      <c r="P115" s="9">
        <f t="shared" si="54"/>
        <v>582770</v>
      </c>
      <c r="Q115" s="9">
        <f t="shared" si="54"/>
        <v>606080</v>
      </c>
      <c r="R115" s="9">
        <f t="shared" si="54"/>
        <v>630320</v>
      </c>
      <c r="S115" s="9">
        <f t="shared" si="54"/>
        <v>655530</v>
      </c>
      <c r="T115" s="9">
        <f t="shared" si="54"/>
        <v>681750</v>
      </c>
      <c r="U115" s="9">
        <f t="shared" si="54"/>
        <v>709020</v>
      </c>
      <c r="V115" s="9">
        <f t="shared" si="54"/>
        <v>737380</v>
      </c>
      <c r="W115" s="9">
        <f t="shared" si="54"/>
        <v>766880</v>
      </c>
      <c r="X115" s="9">
        <f t="shared" si="54"/>
        <v>797560</v>
      </c>
      <c r="Y115" s="9">
        <f t="shared" si="54"/>
        <v>829460</v>
      </c>
      <c r="Z115" s="9">
        <f t="shared" si="54"/>
        <v>862640</v>
      </c>
      <c r="AA115" s="9">
        <f t="shared" si="54"/>
        <v>897150</v>
      </c>
      <c r="AB115" s="9">
        <f t="shared" si="54"/>
        <v>933040</v>
      </c>
      <c r="AC115" s="9">
        <f t="shared" si="54"/>
        <v>970360</v>
      </c>
      <c r="AD115" s="9">
        <f t="shared" si="54"/>
        <v>1009170</v>
      </c>
      <c r="AE115" s="9">
        <f t="shared" si="54"/>
        <v>1049540</v>
      </c>
      <c r="AF115" s="9">
        <f t="shared" si="54"/>
        <v>1091520</v>
      </c>
      <c r="AG115" s="9">
        <f t="shared" si="54"/>
        <v>1135180</v>
      </c>
      <c r="AH115" s="9">
        <f t="shared" si="54"/>
        <v>1180590</v>
      </c>
      <c r="AI115" s="9">
        <f t="shared" si="54"/>
        <v>1227810</v>
      </c>
      <c r="AJ115" s="9">
        <f t="shared" si="54"/>
        <v>1276920</v>
      </c>
      <c r="AK115" s="9">
        <f t="shared" si="54"/>
        <v>1328000</v>
      </c>
      <c r="AL115" s="9">
        <f t="shared" si="54"/>
        <v>1381120</v>
      </c>
      <c r="AM115" s="9">
        <f t="shared" si="54"/>
        <v>1436360</v>
      </c>
      <c r="AN115" s="9">
        <f t="shared" si="54"/>
        <v>1493810</v>
      </c>
      <c r="AO115" s="9">
        <f t="shared" si="54"/>
        <v>1553560</v>
      </c>
      <c r="AP115" s="9">
        <f t="shared" si="54"/>
        <v>1615700</v>
      </c>
      <c r="AQ115" s="9">
        <f t="shared" si="54"/>
        <v>1680330</v>
      </c>
      <c r="AR115" s="9">
        <f t="shared" si="54"/>
        <v>1747540</v>
      </c>
      <c r="AS115" s="9">
        <f t="shared" si="54"/>
        <v>1817440</v>
      </c>
      <c r="AT115" s="9">
        <f t="shared" si="54"/>
        <v>1890140</v>
      </c>
      <c r="AU115" s="9">
        <f t="shared" si="54"/>
        <v>1965750</v>
      </c>
      <c r="AV115" s="9">
        <f t="shared" si="54"/>
        <v>2044380</v>
      </c>
      <c r="AW115" s="9">
        <f t="shared" si="54"/>
        <v>2126160</v>
      </c>
      <c r="AX115" s="9">
        <f t="shared" si="54"/>
        <v>2211210</v>
      </c>
      <c r="AY115" s="9">
        <f t="shared" si="54"/>
        <v>2299660</v>
      </c>
      <c r="AZ115" s="9">
        <f t="shared" si="54"/>
        <v>2391650</v>
      </c>
      <c r="BA115" s="9">
        <f t="shared" si="54"/>
        <v>2487320</v>
      </c>
      <c r="BB115" s="9">
        <f t="shared" si="54"/>
        <v>2586810</v>
      </c>
      <c r="BC115" s="9">
        <f t="shared" si="54"/>
        <v>2690280</v>
      </c>
      <c r="BD115" s="9">
        <f t="shared" si="54"/>
        <v>2797890</v>
      </c>
      <c r="BE115" s="9">
        <f t="shared" si="54"/>
        <v>2909810</v>
      </c>
    </row>
    <row r="116" ht="12.75">
      <c r="B116" s="44"/>
    </row>
    <row r="117" spans="1:57" ht="12.75">
      <c r="A117" s="19" t="s">
        <v>88</v>
      </c>
      <c r="B117" s="42">
        <v>7550</v>
      </c>
      <c r="C117" s="9">
        <f aca="true" t="shared" si="55" ref="C117:D119">ROUND((B117*(1+$B$35)),-1)</f>
        <v>7850</v>
      </c>
      <c r="D117" s="9">
        <f t="shared" si="55"/>
        <v>8160</v>
      </c>
      <c r="E117" s="9">
        <f aca="true" t="shared" si="56" ref="E117:BE119">ROUND((D117*(1+$B$35)),-1)</f>
        <v>8490</v>
      </c>
      <c r="F117" s="9">
        <f t="shared" si="56"/>
        <v>8830</v>
      </c>
      <c r="G117" s="9">
        <f t="shared" si="56"/>
        <v>9180</v>
      </c>
      <c r="H117" s="9">
        <f t="shared" si="56"/>
        <v>9550</v>
      </c>
      <c r="I117" s="9">
        <f t="shared" si="56"/>
        <v>9930</v>
      </c>
      <c r="J117" s="9">
        <f t="shared" si="56"/>
        <v>10330</v>
      </c>
      <c r="K117" s="9">
        <f t="shared" si="56"/>
        <v>10740</v>
      </c>
      <c r="L117" s="9">
        <f t="shared" si="56"/>
        <v>11170</v>
      </c>
      <c r="M117" s="9">
        <f t="shared" si="56"/>
        <v>11620</v>
      </c>
      <c r="N117" s="9">
        <f t="shared" si="56"/>
        <v>12080</v>
      </c>
      <c r="O117" s="9">
        <f t="shared" si="56"/>
        <v>12560</v>
      </c>
      <c r="P117" s="9">
        <f t="shared" si="56"/>
        <v>13060</v>
      </c>
      <c r="Q117" s="9">
        <f t="shared" si="56"/>
        <v>13580</v>
      </c>
      <c r="R117" s="9">
        <f t="shared" si="56"/>
        <v>14120</v>
      </c>
      <c r="S117" s="9">
        <f t="shared" si="56"/>
        <v>14680</v>
      </c>
      <c r="T117" s="9">
        <f t="shared" si="56"/>
        <v>15270</v>
      </c>
      <c r="U117" s="9">
        <f t="shared" si="56"/>
        <v>15880</v>
      </c>
      <c r="V117" s="9">
        <f t="shared" si="56"/>
        <v>16520</v>
      </c>
      <c r="W117" s="9">
        <f t="shared" si="56"/>
        <v>17180</v>
      </c>
      <c r="X117" s="9">
        <f t="shared" si="56"/>
        <v>17870</v>
      </c>
      <c r="Y117" s="9">
        <f t="shared" si="56"/>
        <v>18580</v>
      </c>
      <c r="Z117" s="9">
        <f t="shared" si="56"/>
        <v>19320</v>
      </c>
      <c r="AA117" s="9">
        <f t="shared" si="56"/>
        <v>20090</v>
      </c>
      <c r="AB117" s="9">
        <f t="shared" si="56"/>
        <v>20890</v>
      </c>
      <c r="AC117" s="9">
        <f t="shared" si="56"/>
        <v>21730</v>
      </c>
      <c r="AD117" s="9">
        <f t="shared" si="56"/>
        <v>22600</v>
      </c>
      <c r="AE117" s="9">
        <f t="shared" si="56"/>
        <v>23500</v>
      </c>
      <c r="AF117" s="9">
        <f t="shared" si="56"/>
        <v>24440</v>
      </c>
      <c r="AG117" s="9">
        <f t="shared" si="56"/>
        <v>25420</v>
      </c>
      <c r="AH117" s="9">
        <f t="shared" si="56"/>
        <v>26440</v>
      </c>
      <c r="AI117" s="9">
        <f t="shared" si="56"/>
        <v>27500</v>
      </c>
      <c r="AJ117" s="9">
        <f t="shared" si="56"/>
        <v>28600</v>
      </c>
      <c r="AK117" s="9">
        <f t="shared" si="56"/>
        <v>29740</v>
      </c>
      <c r="AL117" s="9">
        <f t="shared" si="56"/>
        <v>30930</v>
      </c>
      <c r="AM117" s="9">
        <f t="shared" si="56"/>
        <v>32170</v>
      </c>
      <c r="AN117" s="9">
        <f t="shared" si="56"/>
        <v>33460</v>
      </c>
      <c r="AO117" s="9">
        <f t="shared" si="56"/>
        <v>34800</v>
      </c>
      <c r="AP117" s="9">
        <f t="shared" si="56"/>
        <v>36190</v>
      </c>
      <c r="AQ117" s="9">
        <f t="shared" si="56"/>
        <v>37640</v>
      </c>
      <c r="AR117" s="9">
        <f t="shared" si="56"/>
        <v>39150</v>
      </c>
      <c r="AS117" s="9">
        <f t="shared" si="56"/>
        <v>40720</v>
      </c>
      <c r="AT117" s="9">
        <f t="shared" si="56"/>
        <v>42350</v>
      </c>
      <c r="AU117" s="9">
        <f t="shared" si="56"/>
        <v>44040</v>
      </c>
      <c r="AV117" s="9">
        <f t="shared" si="56"/>
        <v>45800</v>
      </c>
      <c r="AW117" s="9">
        <f t="shared" si="56"/>
        <v>47630</v>
      </c>
      <c r="AX117" s="9">
        <f t="shared" si="56"/>
        <v>49540</v>
      </c>
      <c r="AY117" s="9">
        <f t="shared" si="56"/>
        <v>51520</v>
      </c>
      <c r="AZ117" s="9">
        <f t="shared" si="56"/>
        <v>53580</v>
      </c>
      <c r="BA117" s="9">
        <f t="shared" si="56"/>
        <v>55720</v>
      </c>
      <c r="BB117" s="9">
        <f t="shared" si="56"/>
        <v>57950</v>
      </c>
      <c r="BC117" s="9">
        <f t="shared" si="56"/>
        <v>60270</v>
      </c>
      <c r="BD117" s="9">
        <f t="shared" si="56"/>
        <v>62680</v>
      </c>
      <c r="BE117" s="9">
        <f t="shared" si="56"/>
        <v>65190</v>
      </c>
    </row>
    <row r="118" spans="1:57" ht="12.75">
      <c r="A118" s="19" t="s">
        <v>85</v>
      </c>
      <c r="B118" s="42">
        <v>75000</v>
      </c>
      <c r="C118" s="9">
        <f t="shared" si="55"/>
        <v>78000</v>
      </c>
      <c r="D118" s="9">
        <f t="shared" si="55"/>
        <v>81120</v>
      </c>
      <c r="E118" s="9">
        <f t="shared" si="56"/>
        <v>84360</v>
      </c>
      <c r="F118" s="9">
        <f t="shared" si="56"/>
        <v>87730</v>
      </c>
      <c r="G118" s="9">
        <f t="shared" si="56"/>
        <v>91240</v>
      </c>
      <c r="H118" s="9">
        <f t="shared" si="56"/>
        <v>94890</v>
      </c>
      <c r="I118" s="9">
        <f t="shared" si="56"/>
        <v>98690</v>
      </c>
      <c r="J118" s="9">
        <f t="shared" si="56"/>
        <v>102640</v>
      </c>
      <c r="K118" s="9">
        <f t="shared" si="56"/>
        <v>106750</v>
      </c>
      <c r="L118" s="9">
        <f t="shared" si="56"/>
        <v>111020</v>
      </c>
      <c r="M118" s="9">
        <f t="shared" si="56"/>
        <v>115460</v>
      </c>
      <c r="N118" s="9">
        <f t="shared" si="56"/>
        <v>120080</v>
      </c>
      <c r="O118" s="9">
        <f t="shared" si="56"/>
        <v>124880</v>
      </c>
      <c r="P118" s="9">
        <f t="shared" si="56"/>
        <v>129880</v>
      </c>
      <c r="Q118" s="9">
        <f t="shared" si="56"/>
        <v>135080</v>
      </c>
      <c r="R118" s="9">
        <f t="shared" si="56"/>
        <v>140480</v>
      </c>
      <c r="S118" s="9">
        <f t="shared" si="56"/>
        <v>146100</v>
      </c>
      <c r="T118" s="9">
        <f t="shared" si="56"/>
        <v>151940</v>
      </c>
      <c r="U118" s="9">
        <f t="shared" si="56"/>
        <v>158020</v>
      </c>
      <c r="V118" s="9">
        <f t="shared" si="56"/>
        <v>164340</v>
      </c>
      <c r="W118" s="9">
        <f t="shared" si="56"/>
        <v>170910</v>
      </c>
      <c r="X118" s="9">
        <f t="shared" si="56"/>
        <v>177750</v>
      </c>
      <c r="Y118" s="9">
        <f t="shared" si="56"/>
        <v>184860</v>
      </c>
      <c r="Z118" s="9">
        <f t="shared" si="56"/>
        <v>192250</v>
      </c>
      <c r="AA118" s="9">
        <f t="shared" si="56"/>
        <v>199940</v>
      </c>
      <c r="AB118" s="9">
        <f t="shared" si="56"/>
        <v>207940</v>
      </c>
      <c r="AC118" s="9">
        <f t="shared" si="56"/>
        <v>216260</v>
      </c>
      <c r="AD118" s="9">
        <f t="shared" si="56"/>
        <v>224910</v>
      </c>
      <c r="AE118" s="9">
        <f t="shared" si="56"/>
        <v>233910</v>
      </c>
      <c r="AF118" s="9">
        <f t="shared" si="56"/>
        <v>243270</v>
      </c>
      <c r="AG118" s="9">
        <f t="shared" si="56"/>
        <v>253000</v>
      </c>
      <c r="AH118" s="9">
        <f t="shared" si="56"/>
        <v>263120</v>
      </c>
      <c r="AI118" s="9">
        <f t="shared" si="56"/>
        <v>273640</v>
      </c>
      <c r="AJ118" s="9">
        <f t="shared" si="56"/>
        <v>284590</v>
      </c>
      <c r="AK118" s="9">
        <f t="shared" si="56"/>
        <v>295970</v>
      </c>
      <c r="AL118" s="9">
        <f t="shared" si="56"/>
        <v>307810</v>
      </c>
      <c r="AM118" s="9">
        <f t="shared" si="56"/>
        <v>320120</v>
      </c>
      <c r="AN118" s="9">
        <f t="shared" si="56"/>
        <v>332920</v>
      </c>
      <c r="AO118" s="9">
        <f t="shared" si="56"/>
        <v>346240</v>
      </c>
      <c r="AP118" s="9">
        <f t="shared" si="56"/>
        <v>360090</v>
      </c>
      <c r="AQ118" s="9">
        <f t="shared" si="56"/>
        <v>374490</v>
      </c>
      <c r="AR118" s="9">
        <f t="shared" si="56"/>
        <v>389470</v>
      </c>
      <c r="AS118" s="9">
        <f t="shared" si="56"/>
        <v>405050</v>
      </c>
      <c r="AT118" s="9">
        <f t="shared" si="56"/>
        <v>421250</v>
      </c>
      <c r="AU118" s="9">
        <f t="shared" si="56"/>
        <v>438100</v>
      </c>
      <c r="AV118" s="9">
        <f t="shared" si="56"/>
        <v>455620</v>
      </c>
      <c r="AW118" s="9">
        <f t="shared" si="56"/>
        <v>473840</v>
      </c>
      <c r="AX118" s="9">
        <f t="shared" si="56"/>
        <v>492790</v>
      </c>
      <c r="AY118" s="9">
        <f t="shared" si="56"/>
        <v>512500</v>
      </c>
      <c r="AZ118" s="9">
        <f t="shared" si="56"/>
        <v>533000</v>
      </c>
      <c r="BA118" s="9">
        <f t="shared" si="56"/>
        <v>554320</v>
      </c>
      <c r="BB118" s="9">
        <f t="shared" si="56"/>
        <v>576490</v>
      </c>
      <c r="BC118" s="9">
        <f t="shared" si="56"/>
        <v>599550</v>
      </c>
      <c r="BD118" s="9">
        <f t="shared" si="56"/>
        <v>623530</v>
      </c>
      <c r="BE118" s="9">
        <f t="shared" si="56"/>
        <v>648470</v>
      </c>
    </row>
    <row r="119" spans="1:57" ht="12.75">
      <c r="A119" s="19" t="s">
        <v>86</v>
      </c>
      <c r="B119" s="42">
        <v>85000</v>
      </c>
      <c r="C119" s="9">
        <f t="shared" si="55"/>
        <v>88400</v>
      </c>
      <c r="D119" s="9">
        <f t="shared" si="55"/>
        <v>91940</v>
      </c>
      <c r="E119" s="9">
        <f aca="true" t="shared" si="57" ref="E119:R119">ROUND((D119*(1+$B$35)),-1)</f>
        <v>95620</v>
      </c>
      <c r="F119" s="9">
        <f t="shared" si="57"/>
        <v>99440</v>
      </c>
      <c r="G119" s="9">
        <f t="shared" si="57"/>
        <v>103420</v>
      </c>
      <c r="H119" s="9">
        <f t="shared" si="57"/>
        <v>107560</v>
      </c>
      <c r="I119" s="9">
        <f t="shared" si="57"/>
        <v>111860</v>
      </c>
      <c r="J119" s="9">
        <f t="shared" si="57"/>
        <v>116330</v>
      </c>
      <c r="K119" s="9">
        <f t="shared" si="57"/>
        <v>120980</v>
      </c>
      <c r="L119" s="9">
        <f t="shared" si="57"/>
        <v>125820</v>
      </c>
      <c r="M119" s="9">
        <f t="shared" si="57"/>
        <v>130850</v>
      </c>
      <c r="N119" s="9">
        <f t="shared" si="57"/>
        <v>136080</v>
      </c>
      <c r="O119" s="9">
        <f t="shared" si="57"/>
        <v>141520</v>
      </c>
      <c r="P119" s="9">
        <f t="shared" si="57"/>
        <v>147180</v>
      </c>
      <c r="Q119" s="9">
        <f t="shared" si="57"/>
        <v>153070</v>
      </c>
      <c r="R119" s="9">
        <f t="shared" si="57"/>
        <v>159190</v>
      </c>
      <c r="S119" s="9">
        <f t="shared" si="56"/>
        <v>165560</v>
      </c>
      <c r="T119" s="9">
        <f t="shared" si="56"/>
        <v>172180</v>
      </c>
      <c r="U119" s="9">
        <f t="shared" si="56"/>
        <v>179070</v>
      </c>
      <c r="V119" s="9">
        <f t="shared" si="56"/>
        <v>186230</v>
      </c>
      <c r="W119" s="9">
        <f t="shared" si="56"/>
        <v>193680</v>
      </c>
      <c r="X119" s="9">
        <f t="shared" si="56"/>
        <v>201430</v>
      </c>
      <c r="Y119" s="9">
        <f t="shared" si="56"/>
        <v>209490</v>
      </c>
      <c r="Z119" s="9">
        <f t="shared" si="56"/>
        <v>217870</v>
      </c>
      <c r="AA119" s="9">
        <f t="shared" si="56"/>
        <v>226580</v>
      </c>
      <c r="AB119" s="9">
        <f t="shared" si="56"/>
        <v>235640</v>
      </c>
      <c r="AC119" s="9">
        <f t="shared" si="56"/>
        <v>245070</v>
      </c>
      <c r="AD119" s="9">
        <f t="shared" si="56"/>
        <v>254870</v>
      </c>
      <c r="AE119" s="9">
        <f t="shared" si="56"/>
        <v>265060</v>
      </c>
      <c r="AF119" s="9">
        <f t="shared" si="56"/>
        <v>275660</v>
      </c>
      <c r="AG119" s="9">
        <f t="shared" si="56"/>
        <v>286690</v>
      </c>
      <c r="AH119" s="9">
        <f t="shared" si="56"/>
        <v>298160</v>
      </c>
      <c r="AI119" s="9">
        <f t="shared" si="56"/>
        <v>310090</v>
      </c>
      <c r="AJ119" s="9">
        <f t="shared" si="56"/>
        <v>322490</v>
      </c>
      <c r="AK119" s="9">
        <f t="shared" si="56"/>
        <v>335390</v>
      </c>
      <c r="AL119" s="9">
        <f t="shared" si="56"/>
        <v>348810</v>
      </c>
      <c r="AM119" s="9">
        <f t="shared" si="56"/>
        <v>362760</v>
      </c>
      <c r="AN119" s="9">
        <f t="shared" si="56"/>
        <v>377270</v>
      </c>
      <c r="AO119" s="9">
        <f t="shared" si="56"/>
        <v>392360</v>
      </c>
      <c r="AP119" s="9">
        <f t="shared" si="56"/>
        <v>408050</v>
      </c>
      <c r="AQ119" s="9">
        <f t="shared" si="56"/>
        <v>424370</v>
      </c>
      <c r="AR119" s="9">
        <f t="shared" si="56"/>
        <v>441340</v>
      </c>
      <c r="AS119" s="9">
        <f t="shared" si="56"/>
        <v>458990</v>
      </c>
      <c r="AT119" s="9">
        <f t="shared" si="56"/>
        <v>477350</v>
      </c>
      <c r="AU119" s="9">
        <f t="shared" si="56"/>
        <v>496440</v>
      </c>
      <c r="AV119" s="9">
        <f t="shared" si="56"/>
        <v>516300</v>
      </c>
      <c r="AW119" s="9">
        <f t="shared" si="56"/>
        <v>536950</v>
      </c>
      <c r="AX119" s="9">
        <f t="shared" si="56"/>
        <v>558430</v>
      </c>
      <c r="AY119" s="9">
        <f t="shared" si="56"/>
        <v>580770</v>
      </c>
      <c r="AZ119" s="9">
        <f t="shared" si="56"/>
        <v>604000</v>
      </c>
      <c r="BA119" s="9">
        <f t="shared" si="56"/>
        <v>628160</v>
      </c>
      <c r="BB119" s="9">
        <f t="shared" si="56"/>
        <v>653290</v>
      </c>
      <c r="BC119" s="9">
        <f t="shared" si="56"/>
        <v>679420</v>
      </c>
      <c r="BD119" s="9">
        <f t="shared" si="56"/>
        <v>706600</v>
      </c>
      <c r="BE119" s="9">
        <f t="shared" si="56"/>
        <v>734860</v>
      </c>
    </row>
    <row r="120" spans="1:57" ht="12.75">
      <c r="A120" s="19"/>
      <c r="B120" s="42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2.75">
      <c r="A121" s="19" t="s">
        <v>89</v>
      </c>
      <c r="B121" s="42">
        <v>3300</v>
      </c>
      <c r="C121" s="9">
        <f>B121*(1+$B$35)</f>
        <v>3432</v>
      </c>
      <c r="D121" s="9">
        <f>C121*(1+$B$35)</f>
        <v>3569.28</v>
      </c>
      <c r="E121" s="9">
        <f aca="true" t="shared" si="58" ref="E121:BE121">D121*(1+$B$35)</f>
        <v>3712.0512000000003</v>
      </c>
      <c r="F121" s="9">
        <f t="shared" si="58"/>
        <v>3860.5332480000006</v>
      </c>
      <c r="G121" s="9">
        <f t="shared" si="58"/>
        <v>4014.9545779200007</v>
      </c>
      <c r="H121" s="9">
        <f t="shared" si="58"/>
        <v>4175.552761036801</v>
      </c>
      <c r="I121" s="9">
        <f t="shared" si="58"/>
        <v>4342.574871478273</v>
      </c>
      <c r="J121" s="9">
        <f t="shared" si="58"/>
        <v>4516.277866337404</v>
      </c>
      <c r="K121" s="9">
        <f t="shared" si="58"/>
        <v>4696.9289809909005</v>
      </c>
      <c r="L121" s="9">
        <f t="shared" si="58"/>
        <v>4884.806140230537</v>
      </c>
      <c r="M121" s="9">
        <f t="shared" si="58"/>
        <v>5080.198385839758</v>
      </c>
      <c r="N121" s="9">
        <f t="shared" si="58"/>
        <v>5283.406321273348</v>
      </c>
      <c r="O121" s="9">
        <f t="shared" si="58"/>
        <v>5494.742574124282</v>
      </c>
      <c r="P121" s="9">
        <f t="shared" si="58"/>
        <v>5714.5322770892535</v>
      </c>
      <c r="Q121" s="9">
        <f t="shared" si="58"/>
        <v>5943.113568172824</v>
      </c>
      <c r="R121" s="9">
        <f t="shared" si="58"/>
        <v>6180.838110899737</v>
      </c>
      <c r="S121" s="9">
        <f t="shared" si="58"/>
        <v>6428.0716353357275</v>
      </c>
      <c r="T121" s="9">
        <f t="shared" si="58"/>
        <v>6685.194500749157</v>
      </c>
      <c r="U121" s="9">
        <f t="shared" si="58"/>
        <v>6952.602280779123</v>
      </c>
      <c r="V121" s="9">
        <f t="shared" si="58"/>
        <v>7230.706372010289</v>
      </c>
      <c r="W121" s="9">
        <f t="shared" si="58"/>
        <v>7519.9346268907</v>
      </c>
      <c r="X121" s="9">
        <f t="shared" si="58"/>
        <v>7820.732011966328</v>
      </c>
      <c r="Y121" s="9">
        <f t="shared" si="58"/>
        <v>8133.5612924449815</v>
      </c>
      <c r="Z121" s="9">
        <f t="shared" si="58"/>
        <v>8458.90374414278</v>
      </c>
      <c r="AA121" s="9">
        <f t="shared" si="58"/>
        <v>8797.259893908493</v>
      </c>
      <c r="AB121" s="9">
        <f t="shared" si="58"/>
        <v>9149.150289664833</v>
      </c>
      <c r="AC121" s="9">
        <f t="shared" si="58"/>
        <v>9515.116301251426</v>
      </c>
      <c r="AD121" s="9">
        <f t="shared" si="58"/>
        <v>9895.720953301483</v>
      </c>
      <c r="AE121" s="9">
        <f t="shared" si="58"/>
        <v>10291.549791433543</v>
      </c>
      <c r="AF121" s="9">
        <f t="shared" si="58"/>
        <v>10703.211783090885</v>
      </c>
      <c r="AG121" s="9">
        <f t="shared" si="58"/>
        <v>11131.340254414521</v>
      </c>
      <c r="AH121" s="9">
        <f t="shared" si="58"/>
        <v>11576.593864591103</v>
      </c>
      <c r="AI121" s="9">
        <f t="shared" si="58"/>
        <v>12039.657619174748</v>
      </c>
      <c r="AJ121" s="9">
        <f t="shared" si="58"/>
        <v>12521.243923941738</v>
      </c>
      <c r="AK121" s="9">
        <f t="shared" si="58"/>
        <v>13022.093680899408</v>
      </c>
      <c r="AL121" s="9">
        <f t="shared" si="58"/>
        <v>13542.977428135386</v>
      </c>
      <c r="AM121" s="9">
        <f t="shared" si="58"/>
        <v>14084.696525260802</v>
      </c>
      <c r="AN121" s="9">
        <f t="shared" si="58"/>
        <v>14648.084386271235</v>
      </c>
      <c r="AO121" s="9">
        <f t="shared" si="58"/>
        <v>15234.007761722085</v>
      </c>
      <c r="AP121" s="9">
        <f t="shared" si="58"/>
        <v>15843.36807219097</v>
      </c>
      <c r="AQ121" s="9">
        <f t="shared" si="58"/>
        <v>16477.10279507861</v>
      </c>
      <c r="AR121" s="9">
        <f t="shared" si="58"/>
        <v>17136.186906881754</v>
      </c>
      <c r="AS121" s="9">
        <f t="shared" si="58"/>
        <v>17821.634383157027</v>
      </c>
      <c r="AT121" s="9">
        <f t="shared" si="58"/>
        <v>18534.499758483307</v>
      </c>
      <c r="AU121" s="9">
        <f t="shared" si="58"/>
        <v>19275.87974882264</v>
      </c>
      <c r="AV121" s="9">
        <f t="shared" si="58"/>
        <v>20046.914938775546</v>
      </c>
      <c r="AW121" s="9">
        <f t="shared" si="58"/>
        <v>20848.791536326567</v>
      </c>
      <c r="AX121" s="9">
        <f t="shared" si="58"/>
        <v>21682.74319777963</v>
      </c>
      <c r="AY121" s="9">
        <f t="shared" si="58"/>
        <v>22550.052925690816</v>
      </c>
      <c r="AZ121" s="9">
        <f t="shared" si="58"/>
        <v>23452.05504271845</v>
      </c>
      <c r="BA121" s="9">
        <f t="shared" si="58"/>
        <v>24390.137244427187</v>
      </c>
      <c r="BB121" s="9">
        <f t="shared" si="58"/>
        <v>25365.742734204276</v>
      </c>
      <c r="BC121" s="9">
        <f t="shared" si="58"/>
        <v>26380.372443572447</v>
      </c>
      <c r="BD121" s="9">
        <f t="shared" si="58"/>
        <v>27435.587341315346</v>
      </c>
      <c r="BE121" s="9">
        <f t="shared" si="58"/>
        <v>28533.01083496796</v>
      </c>
    </row>
    <row r="122" spans="1:57" ht="12.75">
      <c r="A122" s="19"/>
      <c r="B122" s="42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2.75">
      <c r="A123" s="19" t="s">
        <v>90</v>
      </c>
      <c r="B123" s="45">
        <v>0.062</v>
      </c>
      <c r="C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2.75">
      <c r="A124" s="19" t="s">
        <v>91</v>
      </c>
      <c r="B124" s="42">
        <v>94200</v>
      </c>
      <c r="C124" s="9">
        <f>B124*(1+$B$35)</f>
        <v>97968</v>
      </c>
      <c r="D124" s="9">
        <f aca="true" t="shared" si="59" ref="D124:BE124">C124*(1+$B$35)</f>
        <v>101886.72</v>
      </c>
      <c r="E124" s="9">
        <f t="shared" si="59"/>
        <v>105962.1888</v>
      </c>
      <c r="F124" s="9">
        <f t="shared" si="59"/>
        <v>110200.67635200001</v>
      </c>
      <c r="G124" s="9">
        <f t="shared" si="59"/>
        <v>114608.70340608</v>
      </c>
      <c r="H124" s="9">
        <f t="shared" si="59"/>
        <v>119193.05154232321</v>
      </c>
      <c r="I124" s="9">
        <f t="shared" si="59"/>
        <v>123960.77360401614</v>
      </c>
      <c r="J124" s="9">
        <f t="shared" si="59"/>
        <v>128919.20454817679</v>
      </c>
      <c r="K124" s="9">
        <f t="shared" si="59"/>
        <v>134075.97273010385</v>
      </c>
      <c r="L124" s="9">
        <f t="shared" si="59"/>
        <v>139439.011639308</v>
      </c>
      <c r="M124" s="9">
        <f t="shared" si="59"/>
        <v>145016.57210488032</v>
      </c>
      <c r="N124" s="9">
        <f t="shared" si="59"/>
        <v>150817.23498907554</v>
      </c>
      <c r="O124" s="9">
        <f t="shared" si="59"/>
        <v>156849.92438863858</v>
      </c>
      <c r="P124" s="9">
        <f t="shared" si="59"/>
        <v>163123.92136418412</v>
      </c>
      <c r="Q124" s="9">
        <f t="shared" si="59"/>
        <v>169648.8782187515</v>
      </c>
      <c r="R124" s="9">
        <f t="shared" si="59"/>
        <v>176434.83334750155</v>
      </c>
      <c r="S124" s="9">
        <f t="shared" si="59"/>
        <v>183492.22668140163</v>
      </c>
      <c r="T124" s="9">
        <f t="shared" si="59"/>
        <v>190831.91574865772</v>
      </c>
      <c r="U124" s="9">
        <f t="shared" si="59"/>
        <v>198465.19237860403</v>
      </c>
      <c r="V124" s="9">
        <f t="shared" si="59"/>
        <v>206403.8000737482</v>
      </c>
      <c r="W124" s="9">
        <f t="shared" si="59"/>
        <v>214659.95207669813</v>
      </c>
      <c r="X124" s="9">
        <f t="shared" si="59"/>
        <v>223246.35015976607</v>
      </c>
      <c r="Y124" s="9">
        <f t="shared" si="59"/>
        <v>232176.2041661567</v>
      </c>
      <c r="Z124" s="9">
        <f t="shared" si="59"/>
        <v>241463.25233280298</v>
      </c>
      <c r="AA124" s="9">
        <f t="shared" si="59"/>
        <v>251121.7824261151</v>
      </c>
      <c r="AB124" s="9">
        <f t="shared" si="59"/>
        <v>261166.65372315972</v>
      </c>
      <c r="AC124" s="9">
        <f t="shared" si="59"/>
        <v>271613.3198720861</v>
      </c>
      <c r="AD124" s="9">
        <f t="shared" si="59"/>
        <v>282477.8526669696</v>
      </c>
      <c r="AE124" s="9">
        <f t="shared" si="59"/>
        <v>293776.9667736484</v>
      </c>
      <c r="AF124" s="9">
        <f t="shared" si="59"/>
        <v>305528.04544459435</v>
      </c>
      <c r="AG124" s="9">
        <f t="shared" si="59"/>
        <v>317749.16726237815</v>
      </c>
      <c r="AH124" s="9">
        <f t="shared" si="59"/>
        <v>330459.1339528733</v>
      </c>
      <c r="AI124" s="9">
        <f t="shared" si="59"/>
        <v>343677.49931098823</v>
      </c>
      <c r="AJ124" s="9">
        <f t="shared" si="59"/>
        <v>357424.59928342776</v>
      </c>
      <c r="AK124" s="9">
        <f t="shared" si="59"/>
        <v>371721.5832547649</v>
      </c>
      <c r="AL124" s="9">
        <f t="shared" si="59"/>
        <v>386590.4465849555</v>
      </c>
      <c r="AM124" s="9">
        <f t="shared" si="59"/>
        <v>402054.0644483537</v>
      </c>
      <c r="AN124" s="9">
        <f t="shared" si="59"/>
        <v>418136.2270262879</v>
      </c>
      <c r="AO124" s="9">
        <f t="shared" si="59"/>
        <v>434861.6761073394</v>
      </c>
      <c r="AP124" s="9">
        <f t="shared" si="59"/>
        <v>452256.143151633</v>
      </c>
      <c r="AQ124" s="9">
        <f t="shared" si="59"/>
        <v>470346.38887769834</v>
      </c>
      <c r="AR124" s="9">
        <f t="shared" si="59"/>
        <v>489160.24443280627</v>
      </c>
      <c r="AS124" s="9">
        <f t="shared" si="59"/>
        <v>508726.6542101185</v>
      </c>
      <c r="AT124" s="9">
        <f t="shared" si="59"/>
        <v>529075.7203785232</v>
      </c>
      <c r="AU124" s="9">
        <f t="shared" si="59"/>
        <v>550238.7491936642</v>
      </c>
      <c r="AV124" s="9">
        <f t="shared" si="59"/>
        <v>572248.2991614108</v>
      </c>
      <c r="AW124" s="9">
        <f t="shared" si="59"/>
        <v>595138.2311278672</v>
      </c>
      <c r="AX124" s="9">
        <f t="shared" si="59"/>
        <v>618943.760372982</v>
      </c>
      <c r="AY124" s="9">
        <f t="shared" si="59"/>
        <v>643701.5107879014</v>
      </c>
      <c r="AZ124" s="9">
        <f t="shared" si="59"/>
        <v>669449.5712194174</v>
      </c>
      <c r="BA124" s="9">
        <f t="shared" si="59"/>
        <v>696227.5540681941</v>
      </c>
      <c r="BB124" s="9">
        <f t="shared" si="59"/>
        <v>724076.6562309219</v>
      </c>
      <c r="BC124" s="9">
        <f t="shared" si="59"/>
        <v>753039.7224801588</v>
      </c>
      <c r="BD124" s="9">
        <f t="shared" si="59"/>
        <v>783161.3113793652</v>
      </c>
      <c r="BE124" s="9">
        <f t="shared" si="59"/>
        <v>814487.7638345398</v>
      </c>
    </row>
    <row r="125" spans="1:57" ht="12.75">
      <c r="A125" s="19" t="s">
        <v>92</v>
      </c>
      <c r="B125" s="45">
        <v>0.0145</v>
      </c>
      <c r="C125" s="9" t="s">
        <v>93</v>
      </c>
      <c r="D125" s="22" t="s">
        <v>94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57" ht="12.75">
      <c r="A126" s="1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 spans="1:57" ht="12.75">
      <c r="A127" s="1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 spans="1:57" ht="12.75">
      <c r="A128" s="20" t="s">
        <v>95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 spans="1:57" ht="12.75">
      <c r="A129" s="20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2.75">
      <c r="A130" s="20" t="s">
        <v>96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3.5" thickBot="1">
      <c r="A131" s="19" t="s">
        <v>97</v>
      </c>
      <c r="B131" s="23">
        <f>B58</f>
        <v>40000</v>
      </c>
      <c r="C131" s="23">
        <f>C58</f>
        <v>42000</v>
      </c>
      <c r="D131" s="23">
        <f>D58</f>
        <v>44100</v>
      </c>
      <c r="E131" s="23">
        <f aca="true" t="shared" si="60" ref="E131:BE131">E58</f>
        <v>46305</v>
      </c>
      <c r="F131" s="23">
        <f t="shared" si="60"/>
        <v>48620.25</v>
      </c>
      <c r="G131" s="23">
        <f t="shared" si="60"/>
        <v>51051.2625</v>
      </c>
      <c r="H131" s="23">
        <f t="shared" si="60"/>
        <v>53603.825625</v>
      </c>
      <c r="I131" s="23">
        <f t="shared" si="60"/>
        <v>56284.01690625</v>
      </c>
      <c r="J131" s="23">
        <f t="shared" si="60"/>
        <v>59098.2177515625</v>
      </c>
      <c r="K131" s="23">
        <f t="shared" si="60"/>
        <v>62053.128639140625</v>
      </c>
      <c r="L131" s="23">
        <f t="shared" si="60"/>
        <v>65155.785071097656</v>
      </c>
      <c r="M131" s="23">
        <f t="shared" si="60"/>
        <v>68413.57432465254</v>
      </c>
      <c r="N131" s="23">
        <f t="shared" si="60"/>
        <v>71834.25304088516</v>
      </c>
      <c r="O131" s="23">
        <f t="shared" si="60"/>
        <v>75425.96569292941</v>
      </c>
      <c r="P131" s="23">
        <f t="shared" si="60"/>
        <v>79197.26397757589</v>
      </c>
      <c r="Q131" s="23">
        <f t="shared" si="60"/>
        <v>83157.12717645468</v>
      </c>
      <c r="R131" s="23">
        <f t="shared" si="60"/>
        <v>87314.98353527742</v>
      </c>
      <c r="S131" s="23">
        <f t="shared" si="60"/>
        <v>91680.7327120413</v>
      </c>
      <c r="T131" s="23">
        <f t="shared" si="60"/>
        <v>96264.76934764336</v>
      </c>
      <c r="U131" s="23">
        <f t="shared" si="60"/>
        <v>101078.00781502553</v>
      </c>
      <c r="V131" s="23">
        <f t="shared" si="60"/>
        <v>106131.90820577681</v>
      </c>
      <c r="W131" s="23">
        <f t="shared" si="60"/>
        <v>111438.50361606565</v>
      </c>
      <c r="X131" s="23">
        <f t="shared" si="60"/>
        <v>117010.42879686893</v>
      </c>
      <c r="Y131" s="23">
        <f t="shared" si="60"/>
        <v>122860.95023671238</v>
      </c>
      <c r="Z131" s="23">
        <f t="shared" si="60"/>
        <v>129003.99774854799</v>
      </c>
      <c r="AA131" s="23">
        <f t="shared" si="60"/>
        <v>135454.19763597538</v>
      </c>
      <c r="AB131" s="23">
        <f t="shared" si="60"/>
        <v>142226.90751777415</v>
      </c>
      <c r="AC131" s="23">
        <f t="shared" si="60"/>
        <v>149338.25289366287</v>
      </c>
      <c r="AD131" s="23">
        <f t="shared" si="60"/>
        <v>156805.16553834602</v>
      </c>
      <c r="AE131" s="23">
        <f t="shared" si="60"/>
        <v>164645.42381526332</v>
      </c>
      <c r="AF131" s="23">
        <f t="shared" si="60"/>
        <v>172877.69500602648</v>
      </c>
      <c r="AG131" s="23">
        <f t="shared" si="60"/>
        <v>181521.5797563278</v>
      </c>
      <c r="AH131" s="23">
        <f t="shared" si="60"/>
        <v>190597.65874414417</v>
      </c>
      <c r="AI131" s="23">
        <f t="shared" si="60"/>
        <v>200127.54168135137</v>
      </c>
      <c r="AJ131" s="23">
        <f t="shared" si="60"/>
        <v>210133.91876541893</v>
      </c>
      <c r="AK131" s="23">
        <f t="shared" si="60"/>
        <v>220640.61470368988</v>
      </c>
      <c r="AL131" s="23">
        <f t="shared" si="60"/>
        <v>231672.64543887437</v>
      </c>
      <c r="AM131" s="23">
        <f t="shared" si="60"/>
        <v>243256.2777108181</v>
      </c>
      <c r="AN131" s="23">
        <f t="shared" si="60"/>
        <v>255419.091596359</v>
      </c>
      <c r="AO131" s="23">
        <f t="shared" si="60"/>
        <v>268190.046176177</v>
      </c>
      <c r="AP131" s="23">
        <f t="shared" si="60"/>
        <v>281599.54848498583</v>
      </c>
      <c r="AQ131" s="23">
        <f t="shared" si="60"/>
        <v>295679.5259092351</v>
      </c>
      <c r="AR131" s="23">
        <f t="shared" si="60"/>
        <v>310463.5022046969</v>
      </c>
      <c r="AS131" s="23">
        <f t="shared" si="60"/>
        <v>325986.6773149317</v>
      </c>
      <c r="AT131" s="23">
        <f t="shared" si="60"/>
        <v>342286.01118067827</v>
      </c>
      <c r="AU131" s="23">
        <f t="shared" si="60"/>
        <v>359400.3117397122</v>
      </c>
      <c r="AV131" s="23">
        <f t="shared" si="60"/>
        <v>377370.3273266978</v>
      </c>
      <c r="AW131" s="23">
        <f t="shared" si="60"/>
        <v>396238.8436930327</v>
      </c>
      <c r="AX131" s="23">
        <f t="shared" si="60"/>
        <v>416050.7858776843</v>
      </c>
      <c r="AY131" s="23">
        <f t="shared" si="60"/>
        <v>436853.32517156855</v>
      </c>
      <c r="AZ131" s="23">
        <f t="shared" si="60"/>
        <v>458695.99143014697</v>
      </c>
      <c r="BA131" s="23">
        <f t="shared" si="60"/>
        <v>481630.79100165435</v>
      </c>
      <c r="BB131" s="23">
        <f t="shared" si="60"/>
        <v>505712.33055173705</v>
      </c>
      <c r="BC131" s="23">
        <f t="shared" si="60"/>
        <v>530997.9470793239</v>
      </c>
      <c r="BD131" s="23">
        <f t="shared" si="60"/>
        <v>557547.8444332902</v>
      </c>
      <c r="BE131" s="23">
        <f t="shared" si="60"/>
        <v>585425.2366549547</v>
      </c>
    </row>
    <row r="132" spans="1:57" ht="12.75">
      <c r="A132" s="19" t="s">
        <v>98</v>
      </c>
      <c r="B132" s="9">
        <f aca="true" t="shared" si="61" ref="B132:AG132">SUM(B131:B131)</f>
        <v>40000</v>
      </c>
      <c r="C132" s="9">
        <f t="shared" si="61"/>
        <v>42000</v>
      </c>
      <c r="D132" s="9">
        <f t="shared" si="61"/>
        <v>44100</v>
      </c>
      <c r="E132" s="9">
        <f t="shared" si="61"/>
        <v>46305</v>
      </c>
      <c r="F132" s="9">
        <f t="shared" si="61"/>
        <v>48620.25</v>
      </c>
      <c r="G132" s="9">
        <f t="shared" si="61"/>
        <v>51051.2625</v>
      </c>
      <c r="H132" s="9">
        <f t="shared" si="61"/>
        <v>53603.825625</v>
      </c>
      <c r="I132" s="9">
        <f t="shared" si="61"/>
        <v>56284.01690625</v>
      </c>
      <c r="J132" s="9">
        <f t="shared" si="61"/>
        <v>59098.2177515625</v>
      </c>
      <c r="K132" s="9">
        <f t="shared" si="61"/>
        <v>62053.128639140625</v>
      </c>
      <c r="L132" s="9">
        <f t="shared" si="61"/>
        <v>65155.785071097656</v>
      </c>
      <c r="M132" s="9">
        <f t="shared" si="61"/>
        <v>68413.57432465254</v>
      </c>
      <c r="N132" s="9">
        <f t="shared" si="61"/>
        <v>71834.25304088516</v>
      </c>
      <c r="O132" s="9">
        <f t="shared" si="61"/>
        <v>75425.96569292941</v>
      </c>
      <c r="P132" s="9">
        <f t="shared" si="61"/>
        <v>79197.26397757589</v>
      </c>
      <c r="Q132" s="9">
        <f t="shared" si="61"/>
        <v>83157.12717645468</v>
      </c>
      <c r="R132" s="9">
        <f t="shared" si="61"/>
        <v>87314.98353527742</v>
      </c>
      <c r="S132" s="9">
        <f t="shared" si="61"/>
        <v>91680.7327120413</v>
      </c>
      <c r="T132" s="9">
        <f t="shared" si="61"/>
        <v>96264.76934764336</v>
      </c>
      <c r="U132" s="9">
        <f t="shared" si="61"/>
        <v>101078.00781502553</v>
      </c>
      <c r="V132" s="9">
        <f t="shared" si="61"/>
        <v>106131.90820577681</v>
      </c>
      <c r="W132" s="9">
        <f t="shared" si="61"/>
        <v>111438.50361606565</v>
      </c>
      <c r="X132" s="9">
        <f t="shared" si="61"/>
        <v>117010.42879686893</v>
      </c>
      <c r="Y132" s="9">
        <f t="shared" si="61"/>
        <v>122860.95023671238</v>
      </c>
      <c r="Z132" s="9">
        <f t="shared" si="61"/>
        <v>129003.99774854799</v>
      </c>
      <c r="AA132" s="9">
        <f t="shared" si="61"/>
        <v>135454.19763597538</v>
      </c>
      <c r="AB132" s="9">
        <f t="shared" si="61"/>
        <v>142226.90751777415</v>
      </c>
      <c r="AC132" s="9">
        <f t="shared" si="61"/>
        <v>149338.25289366287</v>
      </c>
      <c r="AD132" s="9">
        <f t="shared" si="61"/>
        <v>156805.16553834602</v>
      </c>
      <c r="AE132" s="9">
        <f t="shared" si="61"/>
        <v>164645.42381526332</v>
      </c>
      <c r="AF132" s="9">
        <f t="shared" si="61"/>
        <v>172877.69500602648</v>
      </c>
      <c r="AG132" s="9">
        <f t="shared" si="61"/>
        <v>181521.5797563278</v>
      </c>
      <c r="AH132" s="9">
        <f aca="true" t="shared" si="62" ref="AH132:BE132">SUM(AH131:AH131)</f>
        <v>190597.65874414417</v>
      </c>
      <c r="AI132" s="9">
        <f t="shared" si="62"/>
        <v>200127.54168135137</v>
      </c>
      <c r="AJ132" s="9">
        <f t="shared" si="62"/>
        <v>210133.91876541893</v>
      </c>
      <c r="AK132" s="9">
        <f t="shared" si="62"/>
        <v>220640.61470368988</v>
      </c>
      <c r="AL132" s="9">
        <f t="shared" si="62"/>
        <v>231672.64543887437</v>
      </c>
      <c r="AM132" s="9">
        <f t="shared" si="62"/>
        <v>243256.2777108181</v>
      </c>
      <c r="AN132" s="9">
        <f t="shared" si="62"/>
        <v>255419.091596359</v>
      </c>
      <c r="AO132" s="9">
        <f t="shared" si="62"/>
        <v>268190.046176177</v>
      </c>
      <c r="AP132" s="9">
        <f t="shared" si="62"/>
        <v>281599.54848498583</v>
      </c>
      <c r="AQ132" s="9">
        <f t="shared" si="62"/>
        <v>295679.5259092351</v>
      </c>
      <c r="AR132" s="9">
        <f t="shared" si="62"/>
        <v>310463.5022046969</v>
      </c>
      <c r="AS132" s="9">
        <f t="shared" si="62"/>
        <v>325986.6773149317</v>
      </c>
      <c r="AT132" s="9">
        <f t="shared" si="62"/>
        <v>342286.01118067827</v>
      </c>
      <c r="AU132" s="9">
        <f t="shared" si="62"/>
        <v>359400.3117397122</v>
      </c>
      <c r="AV132" s="9">
        <f t="shared" si="62"/>
        <v>377370.3273266978</v>
      </c>
      <c r="AW132" s="9">
        <f t="shared" si="62"/>
        <v>396238.8436930327</v>
      </c>
      <c r="AX132" s="9">
        <f t="shared" si="62"/>
        <v>416050.7858776843</v>
      </c>
      <c r="AY132" s="9">
        <f t="shared" si="62"/>
        <v>436853.32517156855</v>
      </c>
      <c r="AZ132" s="9">
        <f t="shared" si="62"/>
        <v>458695.99143014697</v>
      </c>
      <c r="BA132" s="9">
        <f t="shared" si="62"/>
        <v>481630.79100165435</v>
      </c>
      <c r="BB132" s="9">
        <f t="shared" si="62"/>
        <v>505712.33055173705</v>
      </c>
      <c r="BC132" s="9">
        <f t="shared" si="62"/>
        <v>530997.9470793239</v>
      </c>
      <c r="BD132" s="9">
        <f t="shared" si="62"/>
        <v>557547.8444332902</v>
      </c>
      <c r="BE132" s="9">
        <f t="shared" si="62"/>
        <v>585425.2366549547</v>
      </c>
    </row>
    <row r="133" spans="1:57" ht="12.75">
      <c r="A133" s="19" t="s">
        <v>99</v>
      </c>
      <c r="B133" s="9">
        <f>-$B$16*B131</f>
        <v>-4000</v>
      </c>
      <c r="C133" s="9">
        <f aca="true" t="shared" si="63" ref="C133:BE133">-$B$16*C131</f>
        <v>-4200</v>
      </c>
      <c r="D133" s="9">
        <f t="shared" si="63"/>
        <v>-4410</v>
      </c>
      <c r="E133" s="9">
        <f t="shared" si="63"/>
        <v>-4630.5</v>
      </c>
      <c r="F133" s="9">
        <f t="shared" si="63"/>
        <v>-4862.025000000001</v>
      </c>
      <c r="G133" s="9">
        <f t="shared" si="63"/>
        <v>-5105.12625</v>
      </c>
      <c r="H133" s="9">
        <f t="shared" si="63"/>
        <v>-5360.3825625</v>
      </c>
      <c r="I133" s="9">
        <f t="shared" si="63"/>
        <v>-5628.401690625</v>
      </c>
      <c r="J133" s="9">
        <f t="shared" si="63"/>
        <v>-5909.821775156251</v>
      </c>
      <c r="K133" s="9">
        <f t="shared" si="63"/>
        <v>-6205.312863914063</v>
      </c>
      <c r="L133" s="9">
        <f t="shared" si="63"/>
        <v>-6515.578507109766</v>
      </c>
      <c r="M133" s="9">
        <f t="shared" si="63"/>
        <v>-6841.3574324652545</v>
      </c>
      <c r="N133" s="9">
        <f t="shared" si="63"/>
        <v>-7183.425304088516</v>
      </c>
      <c r="O133" s="9">
        <f t="shared" si="63"/>
        <v>-7542.596569292942</v>
      </c>
      <c r="P133" s="9">
        <f t="shared" si="63"/>
        <v>-7919.726397757589</v>
      </c>
      <c r="Q133" s="9">
        <f t="shared" si="63"/>
        <v>-8315.712717645469</v>
      </c>
      <c r="R133" s="9">
        <f t="shared" si="63"/>
        <v>-8731.498353527742</v>
      </c>
      <c r="S133" s="9">
        <f t="shared" si="63"/>
        <v>-9168.07327120413</v>
      </c>
      <c r="T133" s="9">
        <f t="shared" si="63"/>
        <v>-9626.476934764336</v>
      </c>
      <c r="U133" s="9">
        <f t="shared" si="63"/>
        <v>-10107.800781502554</v>
      </c>
      <c r="V133" s="9">
        <f t="shared" si="63"/>
        <v>-10613.190820577682</v>
      </c>
      <c r="W133" s="9">
        <f t="shared" si="63"/>
        <v>-11143.850361606565</v>
      </c>
      <c r="X133" s="9">
        <f t="shared" si="63"/>
        <v>-11701.042879686895</v>
      </c>
      <c r="Y133" s="9">
        <f t="shared" si="63"/>
        <v>-12286.095023671238</v>
      </c>
      <c r="Z133" s="9">
        <f t="shared" si="63"/>
        <v>-12900.399774854799</v>
      </c>
      <c r="AA133" s="9">
        <f t="shared" si="63"/>
        <v>-13545.419763597538</v>
      </c>
      <c r="AB133" s="9">
        <f t="shared" si="63"/>
        <v>-14222.690751777416</v>
      </c>
      <c r="AC133" s="9">
        <f t="shared" si="63"/>
        <v>-14933.825289366287</v>
      </c>
      <c r="AD133" s="9">
        <f t="shared" si="63"/>
        <v>-15680.516553834603</v>
      </c>
      <c r="AE133" s="9">
        <f t="shared" si="63"/>
        <v>-16464.54238152633</v>
      </c>
      <c r="AF133" s="9">
        <f t="shared" si="63"/>
        <v>-17287.769500602648</v>
      </c>
      <c r="AG133" s="9">
        <f t="shared" si="63"/>
        <v>-18152.15797563278</v>
      </c>
      <c r="AH133" s="9">
        <f t="shared" si="63"/>
        <v>-19059.765874414417</v>
      </c>
      <c r="AI133" s="9">
        <f t="shared" si="63"/>
        <v>-20012.75416813514</v>
      </c>
      <c r="AJ133" s="9">
        <f t="shared" si="63"/>
        <v>-21013.391876541893</v>
      </c>
      <c r="AK133" s="9">
        <f t="shared" si="63"/>
        <v>-22064.06147036899</v>
      </c>
      <c r="AL133" s="9">
        <f t="shared" si="63"/>
        <v>-23167.26454388744</v>
      </c>
      <c r="AM133" s="9">
        <f t="shared" si="63"/>
        <v>-24325.62777108181</v>
      </c>
      <c r="AN133" s="9">
        <f t="shared" si="63"/>
        <v>-25541.909159635903</v>
      </c>
      <c r="AO133" s="9">
        <f t="shared" si="63"/>
        <v>-26819.0046176177</v>
      </c>
      <c r="AP133" s="9">
        <f t="shared" si="63"/>
        <v>-28159.954848498586</v>
      </c>
      <c r="AQ133" s="9">
        <f t="shared" si="63"/>
        <v>-29567.952590923513</v>
      </c>
      <c r="AR133" s="9">
        <f t="shared" si="63"/>
        <v>-31046.35022046969</v>
      </c>
      <c r="AS133" s="9">
        <f t="shared" si="63"/>
        <v>-32598.667731493173</v>
      </c>
      <c r="AT133" s="9">
        <f t="shared" si="63"/>
        <v>-34228.601118067825</v>
      </c>
      <c r="AU133" s="9">
        <f t="shared" si="63"/>
        <v>-35940.03117397122</v>
      </c>
      <c r="AV133" s="9">
        <f t="shared" si="63"/>
        <v>-37737.03273266978</v>
      </c>
      <c r="AW133" s="9">
        <f t="shared" si="63"/>
        <v>-39623.88436930327</v>
      </c>
      <c r="AX133" s="9">
        <f t="shared" si="63"/>
        <v>-41605.07858776843</v>
      </c>
      <c r="AY133" s="9">
        <f t="shared" si="63"/>
        <v>-43685.33251715686</v>
      </c>
      <c r="AZ133" s="9">
        <f t="shared" si="63"/>
        <v>-45869.5991430147</v>
      </c>
      <c r="BA133" s="9">
        <f t="shared" si="63"/>
        <v>-48163.079100165436</v>
      </c>
      <c r="BB133" s="9">
        <f t="shared" si="63"/>
        <v>-50571.23305517371</v>
      </c>
      <c r="BC133" s="9">
        <f t="shared" si="63"/>
        <v>-53099.79470793239</v>
      </c>
      <c r="BD133" s="9">
        <f t="shared" si="63"/>
        <v>-55754.78444332902</v>
      </c>
      <c r="BE133" s="9">
        <f t="shared" si="63"/>
        <v>-58542.52366549548</v>
      </c>
    </row>
    <row r="134" spans="1:57" ht="12.75">
      <c r="A134" s="19" t="s">
        <v>100</v>
      </c>
      <c r="B134" s="9">
        <f>-IF(B131&lt;B105,$B$15,IF(B105&lt;B131&lt;B106,(IF(B131&gt;B106,0,($B$15*(((B106-B131)/(B106-B105)))))),0))</f>
        <v>-4000</v>
      </c>
      <c r="C134" s="9">
        <f aca="true" t="shared" si="64" ref="C134:BE134">-IF(C131&lt;C105,$B$15,IF(C105&lt;C131&lt;C106,(IF(C131&gt;C106,0,($B$15*(((C106-C131)/(C106-C105)))))),0))</f>
        <v>-4000</v>
      </c>
      <c r="D134" s="9">
        <f t="shared" si="64"/>
        <v>-4000</v>
      </c>
      <c r="E134" s="9">
        <f t="shared" si="64"/>
        <v>-4000</v>
      </c>
      <c r="F134" s="9">
        <f t="shared" si="64"/>
        <v>-4000</v>
      </c>
      <c r="G134" s="9">
        <f t="shared" si="64"/>
        <v>-4000</v>
      </c>
      <c r="H134" s="9">
        <f t="shared" si="64"/>
        <v>-4000</v>
      </c>
      <c r="I134" s="9">
        <f t="shared" si="64"/>
        <v>-4000</v>
      </c>
      <c r="J134" s="9">
        <f t="shared" si="64"/>
        <v>-4000</v>
      </c>
      <c r="K134" s="9">
        <f t="shared" si="64"/>
        <v>-4000</v>
      </c>
      <c r="L134" s="9">
        <f t="shared" si="64"/>
        <v>-4000</v>
      </c>
      <c r="M134" s="9">
        <f t="shared" si="64"/>
        <v>-4000</v>
      </c>
      <c r="N134" s="9">
        <f t="shared" si="64"/>
        <v>-4000</v>
      </c>
      <c r="O134" s="9">
        <f t="shared" si="64"/>
        <v>-4000</v>
      </c>
      <c r="P134" s="9">
        <f t="shared" si="64"/>
        <v>-4000</v>
      </c>
      <c r="Q134" s="9">
        <f t="shared" si="64"/>
        <v>-4000</v>
      </c>
      <c r="R134" s="9">
        <f t="shared" si="64"/>
        <v>-4000</v>
      </c>
      <c r="S134" s="9">
        <f t="shared" si="64"/>
        <v>-4000</v>
      </c>
      <c r="T134" s="9">
        <f t="shared" si="64"/>
        <v>-4000</v>
      </c>
      <c r="U134" s="9">
        <f t="shared" si="64"/>
        <v>-4000</v>
      </c>
      <c r="V134" s="9">
        <f t="shared" si="64"/>
        <v>-4000</v>
      </c>
      <c r="W134" s="9">
        <f t="shared" si="64"/>
        <v>-4000</v>
      </c>
      <c r="X134" s="9">
        <f t="shared" si="64"/>
        <v>-4000</v>
      </c>
      <c r="Y134" s="9">
        <f t="shared" si="64"/>
        <v>-4000</v>
      </c>
      <c r="Z134" s="9">
        <f t="shared" si="64"/>
        <v>-3868.58734938918</v>
      </c>
      <c r="AA134" s="9">
        <f t="shared" si="64"/>
        <v>-3675.897021943036</v>
      </c>
      <c r="AB134" s="9">
        <f t="shared" si="64"/>
        <v>-3480.6468656912675</v>
      </c>
      <c r="AC134" s="9">
        <f t="shared" si="64"/>
        <v>-3283.286796724863</v>
      </c>
      <c r="AD134" s="9">
        <f t="shared" si="64"/>
        <v>-3084.8365339972024</v>
      </c>
      <c r="AE134" s="9">
        <f t="shared" si="64"/>
        <v>-2884.4257516462953</v>
      </c>
      <c r="AF134" s="9">
        <f t="shared" si="64"/>
        <v>-2682.1298454121256</v>
      </c>
      <c r="AG134" s="9">
        <f t="shared" si="64"/>
        <v>-2477.919555464167</v>
      </c>
      <c r="AH134" s="9">
        <f t="shared" si="64"/>
        <v>-2271.6746806094834</v>
      </c>
      <c r="AI134" s="9">
        <f t="shared" si="64"/>
        <v>-2063.1965328206434</v>
      </c>
      <c r="AJ134" s="9">
        <f t="shared" si="64"/>
        <v>-1852.784134131131</v>
      </c>
      <c r="AK134" s="9">
        <f t="shared" si="64"/>
        <v>-1640.2110089866048</v>
      </c>
      <c r="AL134" s="9">
        <f t="shared" si="64"/>
        <v>-1425.186529907626</v>
      </c>
      <c r="AM134" s="9">
        <f t="shared" si="64"/>
        <v>-1208.301500742166</v>
      </c>
      <c r="AN134" s="9">
        <f t="shared" si="64"/>
        <v>-989.7353489555549</v>
      </c>
      <c r="AO134" s="9">
        <f t="shared" si="64"/>
        <v>-769.0271473895342</v>
      </c>
      <c r="AP134" s="9">
        <f t="shared" si="64"/>
        <v>-545.6811407788869</v>
      </c>
      <c r="AQ134" s="9">
        <f t="shared" si="64"/>
        <v>-320.709643403829</v>
      </c>
      <c r="AR134" s="9">
        <f t="shared" si="64"/>
        <v>-93.54077626321563</v>
      </c>
      <c r="AS134" s="9">
        <f t="shared" si="64"/>
        <v>0</v>
      </c>
      <c r="AT134" s="9">
        <f t="shared" si="64"/>
        <v>0</v>
      </c>
      <c r="AU134" s="9">
        <f t="shared" si="64"/>
        <v>0</v>
      </c>
      <c r="AV134" s="9">
        <f t="shared" si="64"/>
        <v>0</v>
      </c>
      <c r="AW134" s="9">
        <f t="shared" si="64"/>
        <v>0</v>
      </c>
      <c r="AX134" s="9">
        <f t="shared" si="64"/>
        <v>0</v>
      </c>
      <c r="AY134" s="9">
        <f t="shared" si="64"/>
        <v>0</v>
      </c>
      <c r="AZ134" s="9">
        <f t="shared" si="64"/>
        <v>0</v>
      </c>
      <c r="BA134" s="9">
        <f t="shared" si="64"/>
        <v>0</v>
      </c>
      <c r="BB134" s="9">
        <f t="shared" si="64"/>
        <v>0</v>
      </c>
      <c r="BC134" s="9">
        <f t="shared" si="64"/>
        <v>0</v>
      </c>
      <c r="BD134" s="9">
        <f t="shared" si="64"/>
        <v>0</v>
      </c>
      <c r="BE134" s="9">
        <f t="shared" si="64"/>
        <v>0</v>
      </c>
    </row>
    <row r="135" spans="1:57" ht="12.75">
      <c r="A135" s="19" t="s">
        <v>101</v>
      </c>
      <c r="B135" s="9">
        <f>-$B$24*B121</f>
        <v>-3300</v>
      </c>
      <c r="C135" s="9">
        <f>-$B$24*C121</f>
        <v>-3432</v>
      </c>
      <c r="D135" s="9">
        <f>-$B$24*D121</f>
        <v>-3569.28</v>
      </c>
      <c r="E135" s="9">
        <f aca="true" t="shared" si="65" ref="E135:BE135">-$B$24*E121</f>
        <v>-3712.0512000000003</v>
      </c>
      <c r="F135" s="9">
        <f t="shared" si="65"/>
        <v>-3860.5332480000006</v>
      </c>
      <c r="G135" s="9">
        <f t="shared" si="65"/>
        <v>-4014.9545779200007</v>
      </c>
      <c r="H135" s="9">
        <f t="shared" si="65"/>
        <v>-4175.552761036801</v>
      </c>
      <c r="I135" s="9">
        <f t="shared" si="65"/>
        <v>-4342.574871478273</v>
      </c>
      <c r="J135" s="9">
        <f t="shared" si="65"/>
        <v>-4516.277866337404</v>
      </c>
      <c r="K135" s="9">
        <f t="shared" si="65"/>
        <v>-4696.9289809909005</v>
      </c>
      <c r="L135" s="9">
        <f t="shared" si="65"/>
        <v>-4884.806140230537</v>
      </c>
      <c r="M135" s="9">
        <f t="shared" si="65"/>
        <v>-5080.198385839758</v>
      </c>
      <c r="N135" s="9">
        <f t="shared" si="65"/>
        <v>-5283.406321273348</v>
      </c>
      <c r="O135" s="9">
        <f t="shared" si="65"/>
        <v>-5494.742574124282</v>
      </c>
      <c r="P135" s="9">
        <f t="shared" si="65"/>
        <v>-5714.5322770892535</v>
      </c>
      <c r="Q135" s="9">
        <f t="shared" si="65"/>
        <v>-5943.113568172824</v>
      </c>
      <c r="R135" s="9">
        <f t="shared" si="65"/>
        <v>-6180.838110899737</v>
      </c>
      <c r="S135" s="9">
        <f t="shared" si="65"/>
        <v>-6428.0716353357275</v>
      </c>
      <c r="T135" s="9">
        <f t="shared" si="65"/>
        <v>-6685.194500749157</v>
      </c>
      <c r="U135" s="9">
        <f t="shared" si="65"/>
        <v>-6952.602280779123</v>
      </c>
      <c r="V135" s="9">
        <f t="shared" si="65"/>
        <v>-7230.706372010289</v>
      </c>
      <c r="W135" s="9">
        <f t="shared" si="65"/>
        <v>-7519.9346268907</v>
      </c>
      <c r="X135" s="9">
        <f t="shared" si="65"/>
        <v>-7820.732011966328</v>
      </c>
      <c r="Y135" s="9">
        <f t="shared" si="65"/>
        <v>-8133.5612924449815</v>
      </c>
      <c r="Z135" s="9">
        <f t="shared" si="65"/>
        <v>-8458.90374414278</v>
      </c>
      <c r="AA135" s="9">
        <f t="shared" si="65"/>
        <v>-8797.259893908493</v>
      </c>
      <c r="AB135" s="9">
        <f t="shared" si="65"/>
        <v>-9149.150289664833</v>
      </c>
      <c r="AC135" s="9">
        <f t="shared" si="65"/>
        <v>-9515.116301251426</v>
      </c>
      <c r="AD135" s="9">
        <f t="shared" si="65"/>
        <v>-9895.720953301483</v>
      </c>
      <c r="AE135" s="9">
        <f t="shared" si="65"/>
        <v>-10291.549791433543</v>
      </c>
      <c r="AF135" s="9">
        <f t="shared" si="65"/>
        <v>-10703.211783090885</v>
      </c>
      <c r="AG135" s="9">
        <f t="shared" si="65"/>
        <v>-11131.340254414521</v>
      </c>
      <c r="AH135" s="9">
        <f t="shared" si="65"/>
        <v>-11576.593864591103</v>
      </c>
      <c r="AI135" s="9">
        <f t="shared" si="65"/>
        <v>-12039.657619174748</v>
      </c>
      <c r="AJ135" s="9">
        <f t="shared" si="65"/>
        <v>-12521.243923941738</v>
      </c>
      <c r="AK135" s="9">
        <f t="shared" si="65"/>
        <v>-13022.093680899408</v>
      </c>
      <c r="AL135" s="9">
        <f t="shared" si="65"/>
        <v>-13542.977428135386</v>
      </c>
      <c r="AM135" s="9">
        <f t="shared" si="65"/>
        <v>-14084.696525260802</v>
      </c>
      <c r="AN135" s="9">
        <f t="shared" si="65"/>
        <v>-14648.084386271235</v>
      </c>
      <c r="AO135" s="9">
        <f t="shared" si="65"/>
        <v>-15234.007761722085</v>
      </c>
      <c r="AP135" s="9">
        <f t="shared" si="65"/>
        <v>-15843.36807219097</v>
      </c>
      <c r="AQ135" s="9">
        <f t="shared" si="65"/>
        <v>-16477.10279507861</v>
      </c>
      <c r="AR135" s="9">
        <f t="shared" si="65"/>
        <v>-17136.186906881754</v>
      </c>
      <c r="AS135" s="9">
        <f t="shared" si="65"/>
        <v>-17821.634383157027</v>
      </c>
      <c r="AT135" s="9">
        <f t="shared" si="65"/>
        <v>-18534.499758483307</v>
      </c>
      <c r="AU135" s="9">
        <f t="shared" si="65"/>
        <v>-19275.87974882264</v>
      </c>
      <c r="AV135" s="9">
        <f t="shared" si="65"/>
        <v>-20046.914938775546</v>
      </c>
      <c r="AW135" s="9">
        <f t="shared" si="65"/>
        <v>-20848.791536326567</v>
      </c>
      <c r="AX135" s="9">
        <f t="shared" si="65"/>
        <v>-21682.74319777963</v>
      </c>
      <c r="AY135" s="9">
        <f t="shared" si="65"/>
        <v>-22550.052925690816</v>
      </c>
      <c r="AZ135" s="9">
        <f t="shared" si="65"/>
        <v>-23452.05504271845</v>
      </c>
      <c r="BA135" s="9">
        <f t="shared" si="65"/>
        <v>-24390.137244427187</v>
      </c>
      <c r="BB135" s="9">
        <f t="shared" si="65"/>
        <v>-25365.742734204276</v>
      </c>
      <c r="BC135" s="9">
        <f t="shared" si="65"/>
        <v>-26380.372443572447</v>
      </c>
      <c r="BD135" s="9">
        <f t="shared" si="65"/>
        <v>-27435.587341315346</v>
      </c>
      <c r="BE135" s="9">
        <f t="shared" si="65"/>
        <v>-28533.01083496796</v>
      </c>
    </row>
    <row r="136" spans="1:57" ht="13.5" thickBot="1">
      <c r="A136" s="21" t="s">
        <v>102</v>
      </c>
      <c r="B136" s="9">
        <f aca="true" t="shared" si="66" ref="B136:AG136">-(IF((B58*$B$23)&gt;$B$104,+(B58*$B$23),+B104))</f>
        <v>-5150</v>
      </c>
      <c r="C136" s="9">
        <f t="shared" si="66"/>
        <v>-5360</v>
      </c>
      <c r="D136" s="9">
        <f t="shared" si="66"/>
        <v>-5570</v>
      </c>
      <c r="E136" s="9">
        <f t="shared" si="66"/>
        <v>-5790</v>
      </c>
      <c r="F136" s="9">
        <f t="shared" si="66"/>
        <v>-6020</v>
      </c>
      <c r="G136" s="9">
        <f t="shared" si="66"/>
        <v>-6260</v>
      </c>
      <c r="H136" s="9">
        <f t="shared" si="66"/>
        <v>-6510</v>
      </c>
      <c r="I136" s="9">
        <f t="shared" si="66"/>
        <v>-6770</v>
      </c>
      <c r="J136" s="9">
        <f t="shared" si="66"/>
        <v>-7040</v>
      </c>
      <c r="K136" s="9">
        <f t="shared" si="66"/>
        <v>-7320</v>
      </c>
      <c r="L136" s="9">
        <f t="shared" si="66"/>
        <v>-7610</v>
      </c>
      <c r="M136" s="9">
        <f t="shared" si="66"/>
        <v>-7910</v>
      </c>
      <c r="N136" s="9">
        <f t="shared" si="66"/>
        <v>-8230</v>
      </c>
      <c r="O136" s="9">
        <f t="shared" si="66"/>
        <v>-8560</v>
      </c>
      <c r="P136" s="9">
        <f t="shared" si="66"/>
        <v>-8900</v>
      </c>
      <c r="Q136" s="9">
        <f t="shared" si="66"/>
        <v>-9260</v>
      </c>
      <c r="R136" s="9">
        <f t="shared" si="66"/>
        <v>-9630</v>
      </c>
      <c r="S136" s="9">
        <f t="shared" si="66"/>
        <v>-10020</v>
      </c>
      <c r="T136" s="9">
        <f t="shared" si="66"/>
        <v>-10420</v>
      </c>
      <c r="U136" s="9">
        <f t="shared" si="66"/>
        <v>-10840</v>
      </c>
      <c r="V136" s="9">
        <f t="shared" si="66"/>
        <v>-11270</v>
      </c>
      <c r="W136" s="9">
        <f t="shared" si="66"/>
        <v>-11720</v>
      </c>
      <c r="X136" s="9">
        <f t="shared" si="66"/>
        <v>-12190</v>
      </c>
      <c r="Y136" s="9">
        <f t="shared" si="66"/>
        <v>-12680</v>
      </c>
      <c r="Z136" s="9">
        <f t="shared" si="66"/>
        <v>-13190</v>
      </c>
      <c r="AA136" s="9">
        <f t="shared" si="66"/>
        <v>-13720</v>
      </c>
      <c r="AB136" s="9">
        <f t="shared" si="66"/>
        <v>-14270</v>
      </c>
      <c r="AC136" s="9">
        <f t="shared" si="66"/>
        <v>-14840</v>
      </c>
      <c r="AD136" s="9">
        <f t="shared" si="66"/>
        <v>-15430</v>
      </c>
      <c r="AE136" s="9">
        <f t="shared" si="66"/>
        <v>-16050</v>
      </c>
      <c r="AF136" s="9">
        <f t="shared" si="66"/>
        <v>-16690</v>
      </c>
      <c r="AG136" s="9">
        <f t="shared" si="66"/>
        <v>-17360</v>
      </c>
      <c r="AH136" s="9">
        <f aca="true" t="shared" si="67" ref="AH136:BE136">-(IF((AH58*$B$23)&gt;$B$104,+(AH58*$B$23),+AH104))</f>
        <v>-18050</v>
      </c>
      <c r="AI136" s="9">
        <f t="shared" si="67"/>
        <v>-18770</v>
      </c>
      <c r="AJ136" s="9">
        <f t="shared" si="67"/>
        <v>-19520</v>
      </c>
      <c r="AK136" s="9">
        <f t="shared" si="67"/>
        <v>-20300</v>
      </c>
      <c r="AL136" s="9">
        <f t="shared" si="67"/>
        <v>-21110</v>
      </c>
      <c r="AM136" s="9">
        <f t="shared" si="67"/>
        <v>-21950</v>
      </c>
      <c r="AN136" s="9">
        <f t="shared" si="67"/>
        <v>-22830</v>
      </c>
      <c r="AO136" s="9">
        <f t="shared" si="67"/>
        <v>-23740</v>
      </c>
      <c r="AP136" s="9">
        <f t="shared" si="67"/>
        <v>-24690</v>
      </c>
      <c r="AQ136" s="9">
        <f t="shared" si="67"/>
        <v>-25680</v>
      </c>
      <c r="AR136" s="9">
        <f t="shared" si="67"/>
        <v>-26710</v>
      </c>
      <c r="AS136" s="9">
        <f t="shared" si="67"/>
        <v>-27780</v>
      </c>
      <c r="AT136" s="9">
        <f t="shared" si="67"/>
        <v>-28890</v>
      </c>
      <c r="AU136" s="9">
        <f t="shared" si="67"/>
        <v>-30050</v>
      </c>
      <c r="AV136" s="9">
        <f t="shared" si="67"/>
        <v>-31250</v>
      </c>
      <c r="AW136" s="9">
        <f t="shared" si="67"/>
        <v>-32500</v>
      </c>
      <c r="AX136" s="9">
        <f t="shared" si="67"/>
        <v>-33800</v>
      </c>
      <c r="AY136" s="9">
        <f t="shared" si="67"/>
        <v>-35150</v>
      </c>
      <c r="AZ136" s="9">
        <f t="shared" si="67"/>
        <v>-36560</v>
      </c>
      <c r="BA136" s="9">
        <f t="shared" si="67"/>
        <v>-38020</v>
      </c>
      <c r="BB136" s="9">
        <f t="shared" si="67"/>
        <v>-39540</v>
      </c>
      <c r="BC136" s="9">
        <f t="shared" si="67"/>
        <v>-41120</v>
      </c>
      <c r="BD136" s="9">
        <f t="shared" si="67"/>
        <v>-42760</v>
      </c>
      <c r="BE136" s="9">
        <f t="shared" si="67"/>
        <v>-44470</v>
      </c>
    </row>
    <row r="137" spans="1:57" ht="12.75">
      <c r="A137" s="19" t="s">
        <v>103</v>
      </c>
      <c r="B137" s="33">
        <f aca="true" t="shared" si="68" ref="B137:AG137">SUM(B132:B136)</f>
        <v>23550</v>
      </c>
      <c r="C137" s="33">
        <f t="shared" si="68"/>
        <v>25008</v>
      </c>
      <c r="D137" s="33">
        <f t="shared" si="68"/>
        <v>26550.72</v>
      </c>
      <c r="E137" s="33">
        <f t="shared" si="68"/>
        <v>28172.4488</v>
      </c>
      <c r="F137" s="33">
        <f t="shared" si="68"/>
        <v>29877.691752</v>
      </c>
      <c r="G137" s="33">
        <f t="shared" si="68"/>
        <v>31671.181672079998</v>
      </c>
      <c r="H137" s="33">
        <f t="shared" si="68"/>
        <v>33557.890301463194</v>
      </c>
      <c r="I137" s="33">
        <f t="shared" si="68"/>
        <v>35543.04034414673</v>
      </c>
      <c r="J137" s="33">
        <f t="shared" si="68"/>
        <v>37632.11811006885</v>
      </c>
      <c r="K137" s="33">
        <f t="shared" si="68"/>
        <v>39830.88679423566</v>
      </c>
      <c r="L137" s="33">
        <f t="shared" si="68"/>
        <v>42145.40042375735</v>
      </c>
      <c r="M137" s="33">
        <f t="shared" si="68"/>
        <v>44582.01850634752</v>
      </c>
      <c r="N137" s="33">
        <f t="shared" si="68"/>
        <v>47137.4214155233</v>
      </c>
      <c r="O137" s="33">
        <f t="shared" si="68"/>
        <v>49828.626549512184</v>
      </c>
      <c r="P137" s="33">
        <f t="shared" si="68"/>
        <v>52663.00530272904</v>
      </c>
      <c r="Q137" s="33">
        <f t="shared" si="68"/>
        <v>55638.30089063639</v>
      </c>
      <c r="R137" s="33">
        <f t="shared" si="68"/>
        <v>58772.64707084994</v>
      </c>
      <c r="S137" s="33">
        <f t="shared" si="68"/>
        <v>62064.58780550143</v>
      </c>
      <c r="T137" s="33">
        <f t="shared" si="68"/>
        <v>65533.09791212987</v>
      </c>
      <c r="U137" s="33">
        <f t="shared" si="68"/>
        <v>69177.60475274385</v>
      </c>
      <c r="V137" s="33">
        <f t="shared" si="68"/>
        <v>73018.01101318884</v>
      </c>
      <c r="W137" s="33">
        <f t="shared" si="68"/>
        <v>77054.71862756839</v>
      </c>
      <c r="X137" s="33">
        <f t="shared" si="68"/>
        <v>81298.6539052157</v>
      </c>
      <c r="Y137" s="33">
        <f t="shared" si="68"/>
        <v>85761.29392059616</v>
      </c>
      <c r="Z137" s="33">
        <f t="shared" si="68"/>
        <v>90586.10688016123</v>
      </c>
      <c r="AA137" s="33">
        <f t="shared" si="68"/>
        <v>95715.62095652631</v>
      </c>
      <c r="AB137" s="33">
        <f t="shared" si="68"/>
        <v>101104.41961064065</v>
      </c>
      <c r="AC137" s="33">
        <f t="shared" si="68"/>
        <v>106766.0245063203</v>
      </c>
      <c r="AD137" s="33">
        <f t="shared" si="68"/>
        <v>112714.09149721272</v>
      </c>
      <c r="AE137" s="33">
        <f t="shared" si="68"/>
        <v>118954.90589065716</v>
      </c>
      <c r="AF137" s="33">
        <f t="shared" si="68"/>
        <v>125514.5838769208</v>
      </c>
      <c r="AG137" s="33">
        <f t="shared" si="68"/>
        <v>132400.16197081632</v>
      </c>
      <c r="AH137" s="33">
        <f aca="true" t="shared" si="69" ref="AH137:BE137">SUM(AH132:AH136)</f>
        <v>139639.62432452917</v>
      </c>
      <c r="AI137" s="33">
        <f t="shared" si="69"/>
        <v>147241.93336122084</v>
      </c>
      <c r="AJ137" s="33">
        <f t="shared" si="69"/>
        <v>155226.49883080416</v>
      </c>
      <c r="AK137" s="33">
        <f t="shared" si="69"/>
        <v>163614.24854343486</v>
      </c>
      <c r="AL137" s="33">
        <f t="shared" si="69"/>
        <v>172427.21693694394</v>
      </c>
      <c r="AM137" s="33">
        <f t="shared" si="69"/>
        <v>181687.6519137333</v>
      </c>
      <c r="AN137" s="33">
        <f t="shared" si="69"/>
        <v>191409.36270149634</v>
      </c>
      <c r="AO137" s="33">
        <f t="shared" si="69"/>
        <v>201628.00664944766</v>
      </c>
      <c r="AP137" s="33">
        <f t="shared" si="69"/>
        <v>212360.54442351742</v>
      </c>
      <c r="AQ137" s="33">
        <f t="shared" si="69"/>
        <v>223633.76087982918</v>
      </c>
      <c r="AR137" s="33">
        <f t="shared" si="69"/>
        <v>235477.4243010822</v>
      </c>
      <c r="AS137" s="33">
        <f t="shared" si="69"/>
        <v>247786.3752002815</v>
      </c>
      <c r="AT137" s="33">
        <f t="shared" si="69"/>
        <v>260632.91030412714</v>
      </c>
      <c r="AU137" s="33">
        <f t="shared" si="69"/>
        <v>274134.40081691835</v>
      </c>
      <c r="AV137" s="33">
        <f t="shared" si="69"/>
        <v>288336.3796552525</v>
      </c>
      <c r="AW137" s="33">
        <f t="shared" si="69"/>
        <v>303266.1677874028</v>
      </c>
      <c r="AX137" s="33">
        <f t="shared" si="69"/>
        <v>318962.96409213624</v>
      </c>
      <c r="AY137" s="33">
        <f t="shared" si="69"/>
        <v>335467.93972872087</v>
      </c>
      <c r="AZ137" s="33">
        <f t="shared" si="69"/>
        <v>352814.3372444138</v>
      </c>
      <c r="BA137" s="33">
        <f t="shared" si="69"/>
        <v>371057.5746570617</v>
      </c>
      <c r="BB137" s="33">
        <f t="shared" si="69"/>
        <v>390235.35476235906</v>
      </c>
      <c r="BC137" s="33">
        <f t="shared" si="69"/>
        <v>410397.7799278191</v>
      </c>
      <c r="BD137" s="33">
        <f t="shared" si="69"/>
        <v>431597.4726486458</v>
      </c>
      <c r="BE137" s="33">
        <f t="shared" si="69"/>
        <v>453879.70215449133</v>
      </c>
    </row>
    <row r="138" spans="1:57" ht="12.75">
      <c r="A138" s="19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ht="12.75">
      <c r="A139" s="21" t="s">
        <v>163</v>
      </c>
      <c r="B139" s="9">
        <f>IF((B$137&gt;B97),+(B97*0.1),+(B137*0.1))</f>
        <v>755</v>
      </c>
      <c r="C139" s="9">
        <f aca="true" t="shared" si="70" ref="C139:BE139">IF((C$137&gt;C97),+(C97*0.1),+(C137*0.1))</f>
        <v>785</v>
      </c>
      <c r="D139" s="9">
        <f t="shared" si="70"/>
        <v>816</v>
      </c>
      <c r="E139" s="9">
        <f t="shared" si="70"/>
        <v>849</v>
      </c>
      <c r="F139" s="9">
        <f t="shared" si="70"/>
        <v>883</v>
      </c>
      <c r="G139" s="9">
        <f t="shared" si="70"/>
        <v>918</v>
      </c>
      <c r="H139" s="9">
        <f t="shared" si="70"/>
        <v>955</v>
      </c>
      <c r="I139" s="9">
        <f t="shared" si="70"/>
        <v>993</v>
      </c>
      <c r="J139" s="9">
        <f t="shared" si="70"/>
        <v>1033</v>
      </c>
      <c r="K139" s="9">
        <f t="shared" si="70"/>
        <v>1074</v>
      </c>
      <c r="L139" s="9">
        <f t="shared" si="70"/>
        <v>1117</v>
      </c>
      <c r="M139" s="9">
        <f t="shared" si="70"/>
        <v>1162</v>
      </c>
      <c r="N139" s="9">
        <f t="shared" si="70"/>
        <v>1208</v>
      </c>
      <c r="O139" s="9">
        <f t="shared" si="70"/>
        <v>1256</v>
      </c>
      <c r="P139" s="9">
        <f t="shared" si="70"/>
        <v>1306</v>
      </c>
      <c r="Q139" s="9">
        <f t="shared" si="70"/>
        <v>1358</v>
      </c>
      <c r="R139" s="9">
        <f t="shared" si="70"/>
        <v>1412</v>
      </c>
      <c r="S139" s="9">
        <f t="shared" si="70"/>
        <v>1468</v>
      </c>
      <c r="T139" s="9">
        <f t="shared" si="70"/>
        <v>1527</v>
      </c>
      <c r="U139" s="9">
        <f t="shared" si="70"/>
        <v>1588</v>
      </c>
      <c r="V139" s="9">
        <f t="shared" si="70"/>
        <v>1652</v>
      </c>
      <c r="W139" s="9">
        <f t="shared" si="70"/>
        <v>1718</v>
      </c>
      <c r="X139" s="9">
        <f t="shared" si="70"/>
        <v>1787</v>
      </c>
      <c r="Y139" s="9">
        <f t="shared" si="70"/>
        <v>1858</v>
      </c>
      <c r="Z139" s="9">
        <f t="shared" si="70"/>
        <v>1932</v>
      </c>
      <c r="AA139" s="9">
        <f t="shared" si="70"/>
        <v>2009</v>
      </c>
      <c r="AB139" s="9">
        <f t="shared" si="70"/>
        <v>2089</v>
      </c>
      <c r="AC139" s="9">
        <f t="shared" si="70"/>
        <v>2173</v>
      </c>
      <c r="AD139" s="9">
        <f t="shared" si="70"/>
        <v>2260</v>
      </c>
      <c r="AE139" s="9">
        <f t="shared" si="70"/>
        <v>2350</v>
      </c>
      <c r="AF139" s="9">
        <f t="shared" si="70"/>
        <v>2444</v>
      </c>
      <c r="AG139" s="9">
        <f t="shared" si="70"/>
        <v>2542</v>
      </c>
      <c r="AH139" s="9">
        <f t="shared" si="70"/>
        <v>2644</v>
      </c>
      <c r="AI139" s="9">
        <f t="shared" si="70"/>
        <v>2750</v>
      </c>
      <c r="AJ139" s="9">
        <f t="shared" si="70"/>
        <v>2860</v>
      </c>
      <c r="AK139" s="9">
        <f t="shared" si="70"/>
        <v>2974</v>
      </c>
      <c r="AL139" s="9">
        <f t="shared" si="70"/>
        <v>3093</v>
      </c>
      <c r="AM139" s="9">
        <f t="shared" si="70"/>
        <v>3217</v>
      </c>
      <c r="AN139" s="9">
        <f t="shared" si="70"/>
        <v>3346</v>
      </c>
      <c r="AO139" s="9">
        <f t="shared" si="70"/>
        <v>3480</v>
      </c>
      <c r="AP139" s="9">
        <f t="shared" si="70"/>
        <v>3619</v>
      </c>
      <c r="AQ139" s="9">
        <f t="shared" si="70"/>
        <v>3764</v>
      </c>
      <c r="AR139" s="9">
        <f t="shared" si="70"/>
        <v>3915</v>
      </c>
      <c r="AS139" s="9">
        <f t="shared" si="70"/>
        <v>4072</v>
      </c>
      <c r="AT139" s="9">
        <f t="shared" si="70"/>
        <v>4235</v>
      </c>
      <c r="AU139" s="9">
        <f t="shared" si="70"/>
        <v>4404</v>
      </c>
      <c r="AV139" s="9">
        <f t="shared" si="70"/>
        <v>4580</v>
      </c>
      <c r="AW139" s="9">
        <f t="shared" si="70"/>
        <v>4763</v>
      </c>
      <c r="AX139" s="9">
        <f t="shared" si="70"/>
        <v>4954</v>
      </c>
      <c r="AY139" s="9">
        <f t="shared" si="70"/>
        <v>5152</v>
      </c>
      <c r="AZ139" s="9">
        <f t="shared" si="70"/>
        <v>5358</v>
      </c>
      <c r="BA139" s="9">
        <f t="shared" si="70"/>
        <v>5572</v>
      </c>
      <c r="BB139" s="9">
        <f t="shared" si="70"/>
        <v>5795</v>
      </c>
      <c r="BC139" s="9">
        <f t="shared" si="70"/>
        <v>6027</v>
      </c>
      <c r="BD139" s="9">
        <f t="shared" si="70"/>
        <v>6268</v>
      </c>
      <c r="BE139" s="9">
        <f t="shared" si="70"/>
        <v>6519</v>
      </c>
    </row>
    <row r="140" spans="1:57" ht="12.75">
      <c r="A140" s="21" t="s">
        <v>104</v>
      </c>
      <c r="B140" s="9">
        <f>IF((B$137&gt;B98),+((B98-B97)*0.15),+(IF((B$137-B97)&gt;0,((B$137-B97)*0.15),0)))</f>
        <v>2400</v>
      </c>
      <c r="C140" s="9">
        <f aca="true" t="shared" si="71" ref="C140:BE140">IF((C$137&gt;C98),+((C98-C97)*0.15),+(IF((C$137-C97)&gt;0,((C$137-C97)*0.15),0)))</f>
        <v>2573.7</v>
      </c>
      <c r="D140" s="9">
        <f t="shared" si="71"/>
        <v>2758.608</v>
      </c>
      <c r="E140" s="9">
        <f t="shared" si="71"/>
        <v>2952.36732</v>
      </c>
      <c r="F140" s="9">
        <f t="shared" si="71"/>
        <v>3157.1537627999996</v>
      </c>
      <c r="G140" s="9">
        <f t="shared" si="71"/>
        <v>3373.677250812</v>
      </c>
      <c r="H140" s="9">
        <f t="shared" si="71"/>
        <v>3601.183545219479</v>
      </c>
      <c r="I140" s="9">
        <f t="shared" si="71"/>
        <v>3841.956051622009</v>
      </c>
      <c r="J140" s="9">
        <f t="shared" si="71"/>
        <v>4095.317716510327</v>
      </c>
      <c r="K140" s="9">
        <f t="shared" si="71"/>
        <v>4363.633019135349</v>
      </c>
      <c r="L140" s="9">
        <f t="shared" si="71"/>
        <v>4646.310063563603</v>
      </c>
      <c r="M140" s="9">
        <f t="shared" si="71"/>
        <v>4944.302775952128</v>
      </c>
      <c r="N140" s="9">
        <f t="shared" si="71"/>
        <v>5258.613212328494</v>
      </c>
      <c r="O140" s="9">
        <f t="shared" si="71"/>
        <v>5590.293982426828</v>
      </c>
      <c r="P140" s="9">
        <f t="shared" si="71"/>
        <v>5940.450795409356</v>
      </c>
      <c r="Q140" s="9">
        <f t="shared" si="71"/>
        <v>6244.5</v>
      </c>
      <c r="R140" s="9">
        <f t="shared" si="71"/>
        <v>6495</v>
      </c>
      <c r="S140" s="9">
        <f t="shared" si="71"/>
        <v>6756</v>
      </c>
      <c r="T140" s="9">
        <f t="shared" si="71"/>
        <v>7026</v>
      </c>
      <c r="U140" s="9">
        <f t="shared" si="71"/>
        <v>7306.5</v>
      </c>
      <c r="V140" s="9">
        <f t="shared" si="71"/>
        <v>7597.5</v>
      </c>
      <c r="W140" s="9">
        <f t="shared" si="71"/>
        <v>7902</v>
      </c>
      <c r="X140" s="9">
        <f t="shared" si="71"/>
        <v>8217</v>
      </c>
      <c r="Y140" s="9">
        <f t="shared" si="71"/>
        <v>8547</v>
      </c>
      <c r="Z140" s="9">
        <f t="shared" si="71"/>
        <v>8889</v>
      </c>
      <c r="AA140" s="9">
        <f t="shared" si="71"/>
        <v>9244.5</v>
      </c>
      <c r="AB140" s="9">
        <f t="shared" si="71"/>
        <v>9615</v>
      </c>
      <c r="AC140" s="9">
        <f t="shared" si="71"/>
        <v>9999</v>
      </c>
      <c r="AD140" s="9">
        <f t="shared" si="71"/>
        <v>10399.5</v>
      </c>
      <c r="AE140" s="9">
        <f t="shared" si="71"/>
        <v>10816.5</v>
      </c>
      <c r="AF140" s="9">
        <f t="shared" si="71"/>
        <v>11248.5</v>
      </c>
      <c r="AG140" s="9">
        <f t="shared" si="71"/>
        <v>11698.5</v>
      </c>
      <c r="AH140" s="9">
        <f t="shared" si="71"/>
        <v>12166.5</v>
      </c>
      <c r="AI140" s="9">
        <f t="shared" si="71"/>
        <v>12652.5</v>
      </c>
      <c r="AJ140" s="9">
        <f t="shared" si="71"/>
        <v>13158</v>
      </c>
      <c r="AK140" s="9">
        <f t="shared" si="71"/>
        <v>13684.5</v>
      </c>
      <c r="AL140" s="9">
        <f t="shared" si="71"/>
        <v>14232</v>
      </c>
      <c r="AM140" s="9">
        <f t="shared" si="71"/>
        <v>14800.5</v>
      </c>
      <c r="AN140" s="9">
        <f t="shared" si="71"/>
        <v>15391.5</v>
      </c>
      <c r="AO140" s="9">
        <f t="shared" si="71"/>
        <v>16006.5</v>
      </c>
      <c r="AP140" s="9">
        <f t="shared" si="71"/>
        <v>16647</v>
      </c>
      <c r="AQ140" s="9">
        <f t="shared" si="71"/>
        <v>17313</v>
      </c>
      <c r="AR140" s="9">
        <f t="shared" si="71"/>
        <v>18004.5</v>
      </c>
      <c r="AS140" s="9">
        <f t="shared" si="71"/>
        <v>18724.5</v>
      </c>
      <c r="AT140" s="9">
        <f t="shared" si="71"/>
        <v>19473</v>
      </c>
      <c r="AU140" s="9">
        <f t="shared" si="71"/>
        <v>20253</v>
      </c>
      <c r="AV140" s="9">
        <f t="shared" si="71"/>
        <v>21063</v>
      </c>
      <c r="AW140" s="9">
        <f t="shared" si="71"/>
        <v>21906</v>
      </c>
      <c r="AX140" s="9">
        <f t="shared" si="71"/>
        <v>22782</v>
      </c>
      <c r="AY140" s="9">
        <f t="shared" si="71"/>
        <v>23694</v>
      </c>
      <c r="AZ140" s="9">
        <f t="shared" si="71"/>
        <v>24642</v>
      </c>
      <c r="BA140" s="9">
        <f t="shared" si="71"/>
        <v>25627.5</v>
      </c>
      <c r="BB140" s="9">
        <f t="shared" si="71"/>
        <v>26652</v>
      </c>
      <c r="BC140" s="9">
        <f t="shared" si="71"/>
        <v>27718.5</v>
      </c>
      <c r="BD140" s="9">
        <f t="shared" si="71"/>
        <v>28827</v>
      </c>
      <c r="BE140" s="9">
        <f t="shared" si="71"/>
        <v>29979</v>
      </c>
    </row>
    <row r="141" spans="1:57" ht="12.75">
      <c r="A141" s="21" t="s">
        <v>164</v>
      </c>
      <c r="B141" s="9">
        <f>IF((B$137&gt;B99),+((B99-B98)*0.25),+(IF((B$137-B98)&gt;0,((B$137-B98)*0.25),0)))</f>
        <v>0</v>
      </c>
      <c r="C141" s="9">
        <f aca="true" t="shared" si="72" ref="C141:BE141">IF((C$137&gt;C99),+((C99-C98)*0.25),+(IF((C$137-C98)&gt;0,((C$137-C98)*0.25),0)))</f>
        <v>0</v>
      </c>
      <c r="D141" s="9">
        <f t="shared" si="72"/>
        <v>0</v>
      </c>
      <c r="E141" s="9">
        <f t="shared" si="72"/>
        <v>0</v>
      </c>
      <c r="F141" s="9">
        <f t="shared" si="72"/>
        <v>0</v>
      </c>
      <c r="G141" s="9">
        <f t="shared" si="72"/>
        <v>0</v>
      </c>
      <c r="H141" s="9">
        <f t="shared" si="72"/>
        <v>0</v>
      </c>
      <c r="I141" s="9">
        <f t="shared" si="72"/>
        <v>0</v>
      </c>
      <c r="J141" s="9">
        <f t="shared" si="72"/>
        <v>0</v>
      </c>
      <c r="K141" s="9">
        <f t="shared" si="72"/>
        <v>0</v>
      </c>
      <c r="L141" s="9">
        <f t="shared" si="72"/>
        <v>0</v>
      </c>
      <c r="M141" s="9">
        <f t="shared" si="72"/>
        <v>0</v>
      </c>
      <c r="N141" s="9">
        <f t="shared" si="72"/>
        <v>0</v>
      </c>
      <c r="O141" s="9">
        <f t="shared" si="72"/>
        <v>0</v>
      </c>
      <c r="P141" s="9">
        <f t="shared" si="72"/>
        <v>0</v>
      </c>
      <c r="Q141" s="9">
        <f t="shared" si="72"/>
        <v>107.07522265909756</v>
      </c>
      <c r="R141" s="9">
        <f t="shared" si="72"/>
        <v>338.161767712485</v>
      </c>
      <c r="S141" s="9">
        <f t="shared" si="72"/>
        <v>586.1469513753582</v>
      </c>
      <c r="T141" s="9">
        <f t="shared" si="72"/>
        <v>855.7744780324683</v>
      </c>
      <c r="U141" s="9">
        <f t="shared" si="72"/>
        <v>1146.9011881859624</v>
      </c>
      <c r="V141" s="9">
        <f t="shared" si="72"/>
        <v>1462.002753297209</v>
      </c>
      <c r="W141" s="9">
        <f t="shared" si="72"/>
        <v>1798.6796568920981</v>
      </c>
      <c r="X141" s="9">
        <f t="shared" si="72"/>
        <v>2162.1634763039256</v>
      </c>
      <c r="Y141" s="9">
        <f t="shared" si="72"/>
        <v>2550.32348014904</v>
      </c>
      <c r="Z141" s="9">
        <f t="shared" si="72"/>
        <v>3001.526720040307</v>
      </c>
      <c r="AA141" s="9">
        <f t="shared" si="72"/>
        <v>3498.905239131578</v>
      </c>
      <c r="AB141" s="9">
        <f t="shared" si="72"/>
        <v>4028.6049026601613</v>
      </c>
      <c r="AC141" s="9">
        <f t="shared" si="72"/>
        <v>4594.006126580076</v>
      </c>
      <c r="AD141" s="9">
        <f t="shared" si="72"/>
        <v>5196.02287430318</v>
      </c>
      <c r="AE141" s="9">
        <f t="shared" si="72"/>
        <v>5836.22647266429</v>
      </c>
      <c r="AF141" s="9">
        <f t="shared" si="72"/>
        <v>6521.145969230201</v>
      </c>
      <c r="AG141" s="9">
        <f t="shared" si="72"/>
        <v>7247.54049270408</v>
      </c>
      <c r="AH141" s="9">
        <f t="shared" si="72"/>
        <v>8022.4060811322925</v>
      </c>
      <c r="AI141" s="9">
        <f t="shared" si="72"/>
        <v>8847.98334030521</v>
      </c>
      <c r="AJ141" s="9">
        <f t="shared" si="72"/>
        <v>9726.624707701041</v>
      </c>
      <c r="AK141" s="9">
        <f t="shared" si="72"/>
        <v>10661.062135858716</v>
      </c>
      <c r="AL141" s="9">
        <f t="shared" si="72"/>
        <v>11654.304234235984</v>
      </c>
      <c r="AM141" s="9">
        <f t="shared" si="72"/>
        <v>12711.912978433327</v>
      </c>
      <c r="AN141" s="9">
        <f t="shared" si="72"/>
        <v>13834.840675374086</v>
      </c>
      <c r="AO141" s="9">
        <f t="shared" si="72"/>
        <v>15029.501662361916</v>
      </c>
      <c r="AP141" s="9">
        <f t="shared" si="72"/>
        <v>16297.636105879355</v>
      </c>
      <c r="AQ141" s="9">
        <f t="shared" si="72"/>
        <v>17643.440219957294</v>
      </c>
      <c r="AR141" s="9">
        <f t="shared" si="72"/>
        <v>19074.356075270553</v>
      </c>
      <c r="AS141" s="9">
        <f t="shared" si="72"/>
        <v>20559.093800070375</v>
      </c>
      <c r="AT141" s="9">
        <f t="shared" si="72"/>
        <v>22115.727576031786</v>
      </c>
      <c r="AU141" s="9">
        <f t="shared" si="72"/>
        <v>23768.600204229588</v>
      </c>
      <c r="AV141" s="9">
        <f t="shared" si="72"/>
        <v>25529.094913813125</v>
      </c>
      <c r="AW141" s="9">
        <f t="shared" si="72"/>
        <v>27399.041946850703</v>
      </c>
      <c r="AX141" s="9">
        <f t="shared" si="72"/>
        <v>29385.74102303406</v>
      </c>
      <c r="AY141" s="9">
        <f t="shared" si="72"/>
        <v>31496.984932180218</v>
      </c>
      <c r="AZ141" s="9">
        <f t="shared" si="72"/>
        <v>33738.58431110345</v>
      </c>
      <c r="BA141" s="9">
        <f t="shared" si="72"/>
        <v>36121.89366426543</v>
      </c>
      <c r="BB141" s="9">
        <f t="shared" si="72"/>
        <v>38651.338690589764</v>
      </c>
      <c r="BC141" s="9">
        <f t="shared" si="72"/>
        <v>41334.44498195477</v>
      </c>
      <c r="BD141" s="9">
        <f t="shared" si="72"/>
        <v>44184.36816216145</v>
      </c>
      <c r="BE141" s="9">
        <f t="shared" si="72"/>
        <v>47207.42553862283</v>
      </c>
    </row>
    <row r="142" spans="1:57" ht="12.75">
      <c r="A142" s="21" t="s">
        <v>105</v>
      </c>
      <c r="B142" s="9">
        <f>IF((B$137&gt;B100),+((B100-B99)*0.28),+(IF((B$137-B99)&gt;0,((B$137-B99)*0.28),0)))</f>
        <v>0</v>
      </c>
      <c r="C142" s="9">
        <f aca="true" t="shared" si="73" ref="C142:BE142">IF((C$137&gt;C100),+((C100-C99)*0.28),+(IF((C$137-C99)&gt;0,((C$137-C99)*0.28),0)))</f>
        <v>0</v>
      </c>
      <c r="D142" s="9">
        <f t="shared" si="73"/>
        <v>0</v>
      </c>
      <c r="E142" s="9">
        <f t="shared" si="73"/>
        <v>0</v>
      </c>
      <c r="F142" s="9">
        <f t="shared" si="73"/>
        <v>0</v>
      </c>
      <c r="G142" s="9">
        <f t="shared" si="73"/>
        <v>0</v>
      </c>
      <c r="H142" s="9">
        <f t="shared" si="73"/>
        <v>0</v>
      </c>
      <c r="I142" s="9">
        <f t="shared" si="73"/>
        <v>0</v>
      </c>
      <c r="J142" s="9">
        <f t="shared" si="73"/>
        <v>0</v>
      </c>
      <c r="K142" s="9">
        <f t="shared" si="73"/>
        <v>0</v>
      </c>
      <c r="L142" s="9">
        <f t="shared" si="73"/>
        <v>0</v>
      </c>
      <c r="M142" s="9">
        <f t="shared" si="73"/>
        <v>0</v>
      </c>
      <c r="N142" s="9">
        <f t="shared" si="73"/>
        <v>0</v>
      </c>
      <c r="O142" s="9">
        <f t="shared" si="73"/>
        <v>0</v>
      </c>
      <c r="P142" s="9">
        <f t="shared" si="73"/>
        <v>0</v>
      </c>
      <c r="Q142" s="9">
        <f t="shared" si="73"/>
        <v>0</v>
      </c>
      <c r="R142" s="9">
        <f t="shared" si="73"/>
        <v>0</v>
      </c>
      <c r="S142" s="9">
        <f t="shared" si="73"/>
        <v>0</v>
      </c>
      <c r="T142" s="9">
        <f t="shared" si="73"/>
        <v>0</v>
      </c>
      <c r="U142" s="9">
        <f t="shared" si="73"/>
        <v>0</v>
      </c>
      <c r="V142" s="9">
        <f t="shared" si="73"/>
        <v>0</v>
      </c>
      <c r="W142" s="9">
        <f t="shared" si="73"/>
        <v>0</v>
      </c>
      <c r="X142" s="9">
        <f t="shared" si="73"/>
        <v>0</v>
      </c>
      <c r="Y142" s="9">
        <f t="shared" si="73"/>
        <v>0</v>
      </c>
      <c r="Z142" s="9">
        <f t="shared" si="73"/>
        <v>0</v>
      </c>
      <c r="AA142" s="9">
        <f t="shared" si="73"/>
        <v>0</v>
      </c>
      <c r="AB142" s="9">
        <f t="shared" si="73"/>
        <v>0</v>
      </c>
      <c r="AC142" s="9">
        <f t="shared" si="73"/>
        <v>0</v>
      </c>
      <c r="AD142" s="9">
        <f t="shared" si="73"/>
        <v>0</v>
      </c>
      <c r="AE142" s="9">
        <f t="shared" si="73"/>
        <v>0</v>
      </c>
      <c r="AF142" s="9">
        <f t="shared" si="73"/>
        <v>0</v>
      </c>
      <c r="AG142" s="9">
        <f t="shared" si="73"/>
        <v>0</v>
      </c>
      <c r="AH142" s="9">
        <f t="shared" si="73"/>
        <v>0</v>
      </c>
      <c r="AI142" s="9">
        <f t="shared" si="73"/>
        <v>0</v>
      </c>
      <c r="AJ142" s="9">
        <f t="shared" si="73"/>
        <v>0</v>
      </c>
      <c r="AK142" s="9">
        <f t="shared" si="73"/>
        <v>0</v>
      </c>
      <c r="AL142" s="9">
        <f t="shared" si="73"/>
        <v>0</v>
      </c>
      <c r="AM142" s="9">
        <f t="shared" si="73"/>
        <v>0</v>
      </c>
      <c r="AN142" s="9">
        <f t="shared" si="73"/>
        <v>0</v>
      </c>
      <c r="AO142" s="9">
        <f t="shared" si="73"/>
        <v>0</v>
      </c>
      <c r="AP142" s="9">
        <f t="shared" si="73"/>
        <v>0</v>
      </c>
      <c r="AQ142" s="9">
        <f t="shared" si="73"/>
        <v>0</v>
      </c>
      <c r="AR142" s="9">
        <f t="shared" si="73"/>
        <v>0</v>
      </c>
      <c r="AS142" s="9">
        <f t="shared" si="73"/>
        <v>0</v>
      </c>
      <c r="AT142" s="9">
        <f t="shared" si="73"/>
        <v>0</v>
      </c>
      <c r="AU142" s="9">
        <f t="shared" si="73"/>
        <v>0</v>
      </c>
      <c r="AV142" s="9">
        <f t="shared" si="73"/>
        <v>0</v>
      </c>
      <c r="AW142" s="9">
        <f t="shared" si="73"/>
        <v>0</v>
      </c>
      <c r="AX142" s="9">
        <f t="shared" si="73"/>
        <v>0</v>
      </c>
      <c r="AY142" s="9">
        <f t="shared" si="73"/>
        <v>0</v>
      </c>
      <c r="AZ142" s="9">
        <f t="shared" si="73"/>
        <v>0</v>
      </c>
      <c r="BA142" s="9">
        <f t="shared" si="73"/>
        <v>0</v>
      </c>
      <c r="BB142" s="9">
        <f t="shared" si="73"/>
        <v>0</v>
      </c>
      <c r="BC142" s="9">
        <f t="shared" si="73"/>
        <v>0</v>
      </c>
      <c r="BD142" s="9">
        <f t="shared" si="73"/>
        <v>0</v>
      </c>
      <c r="BE142" s="9">
        <f t="shared" si="73"/>
        <v>0</v>
      </c>
    </row>
    <row r="143" spans="1:57" ht="12.75">
      <c r="A143" s="21" t="s">
        <v>165</v>
      </c>
      <c r="B143" s="9">
        <f>IF((B$137&gt;B101),+((B101-B100)*0.33),+(IF((B$137-B100)&gt;0,((B$137-B100)*0.33),0)))</f>
        <v>0</v>
      </c>
      <c r="C143" s="9">
        <f aca="true" t="shared" si="74" ref="C143:BE143">IF((C$137&gt;C101),+((C101-C100)*0.33),+(IF((C$137-C100)&gt;0,((C$137-C100)*0.33),0)))</f>
        <v>0</v>
      </c>
      <c r="D143" s="9">
        <f t="shared" si="74"/>
        <v>0</v>
      </c>
      <c r="E143" s="9">
        <f t="shared" si="74"/>
        <v>0</v>
      </c>
      <c r="F143" s="9">
        <f t="shared" si="74"/>
        <v>0</v>
      </c>
      <c r="G143" s="9">
        <f t="shared" si="74"/>
        <v>0</v>
      </c>
      <c r="H143" s="9">
        <f t="shared" si="74"/>
        <v>0</v>
      </c>
      <c r="I143" s="9">
        <f t="shared" si="74"/>
        <v>0</v>
      </c>
      <c r="J143" s="9">
        <f t="shared" si="74"/>
        <v>0</v>
      </c>
      <c r="K143" s="9">
        <f t="shared" si="74"/>
        <v>0</v>
      </c>
      <c r="L143" s="9">
        <f t="shared" si="74"/>
        <v>0</v>
      </c>
      <c r="M143" s="9">
        <f t="shared" si="74"/>
        <v>0</v>
      </c>
      <c r="N143" s="9">
        <f t="shared" si="74"/>
        <v>0</v>
      </c>
      <c r="O143" s="9">
        <f t="shared" si="74"/>
        <v>0</v>
      </c>
      <c r="P143" s="9">
        <f t="shared" si="74"/>
        <v>0</v>
      </c>
      <c r="Q143" s="9">
        <f t="shared" si="74"/>
        <v>0</v>
      </c>
      <c r="R143" s="9">
        <f t="shared" si="74"/>
        <v>0</v>
      </c>
      <c r="S143" s="9">
        <f t="shared" si="74"/>
        <v>0</v>
      </c>
      <c r="T143" s="9">
        <f t="shared" si="74"/>
        <v>0</v>
      </c>
      <c r="U143" s="9">
        <f t="shared" si="74"/>
        <v>0</v>
      </c>
      <c r="V143" s="9">
        <f t="shared" si="74"/>
        <v>0</v>
      </c>
      <c r="W143" s="9">
        <f t="shared" si="74"/>
        <v>0</v>
      </c>
      <c r="X143" s="9">
        <f t="shared" si="74"/>
        <v>0</v>
      </c>
      <c r="Y143" s="9">
        <f t="shared" si="74"/>
        <v>0</v>
      </c>
      <c r="Z143" s="9">
        <f t="shared" si="74"/>
        <v>0</v>
      </c>
      <c r="AA143" s="9">
        <f t="shared" si="74"/>
        <v>0</v>
      </c>
      <c r="AB143" s="9">
        <f t="shared" si="74"/>
        <v>0</v>
      </c>
      <c r="AC143" s="9">
        <f t="shared" si="74"/>
        <v>0</v>
      </c>
      <c r="AD143" s="9">
        <f t="shared" si="74"/>
        <v>0</v>
      </c>
      <c r="AE143" s="9">
        <f t="shared" si="74"/>
        <v>0</v>
      </c>
      <c r="AF143" s="9">
        <f t="shared" si="74"/>
        <v>0</v>
      </c>
      <c r="AG143" s="9">
        <f t="shared" si="74"/>
        <v>0</v>
      </c>
      <c r="AH143" s="9">
        <f t="shared" si="74"/>
        <v>0</v>
      </c>
      <c r="AI143" s="9">
        <f t="shared" si="74"/>
        <v>0</v>
      </c>
      <c r="AJ143" s="9">
        <f t="shared" si="74"/>
        <v>0</v>
      </c>
      <c r="AK143" s="9">
        <f t="shared" si="74"/>
        <v>0</v>
      </c>
      <c r="AL143" s="9">
        <f t="shared" si="74"/>
        <v>0</v>
      </c>
      <c r="AM143" s="9">
        <f t="shared" si="74"/>
        <v>0</v>
      </c>
      <c r="AN143" s="9">
        <f t="shared" si="74"/>
        <v>0</v>
      </c>
      <c r="AO143" s="9">
        <f t="shared" si="74"/>
        <v>0</v>
      </c>
      <c r="AP143" s="9">
        <f t="shared" si="74"/>
        <v>0</v>
      </c>
      <c r="AQ143" s="9">
        <f t="shared" si="74"/>
        <v>0</v>
      </c>
      <c r="AR143" s="9">
        <f t="shared" si="74"/>
        <v>0</v>
      </c>
      <c r="AS143" s="9">
        <f t="shared" si="74"/>
        <v>0</v>
      </c>
      <c r="AT143" s="9">
        <f t="shared" si="74"/>
        <v>0</v>
      </c>
      <c r="AU143" s="9">
        <f t="shared" si="74"/>
        <v>0</v>
      </c>
      <c r="AV143" s="9">
        <f t="shared" si="74"/>
        <v>0</v>
      </c>
      <c r="AW143" s="9">
        <f t="shared" si="74"/>
        <v>0</v>
      </c>
      <c r="AX143" s="9">
        <f t="shared" si="74"/>
        <v>0</v>
      </c>
      <c r="AY143" s="9">
        <f t="shared" si="74"/>
        <v>0</v>
      </c>
      <c r="AZ143" s="9">
        <f t="shared" si="74"/>
        <v>0</v>
      </c>
      <c r="BA143" s="9">
        <f t="shared" si="74"/>
        <v>0</v>
      </c>
      <c r="BB143" s="9">
        <f t="shared" si="74"/>
        <v>0</v>
      </c>
      <c r="BC143" s="9">
        <f t="shared" si="74"/>
        <v>0</v>
      </c>
      <c r="BD143" s="9">
        <f t="shared" si="74"/>
        <v>0</v>
      </c>
      <c r="BE143" s="9">
        <f t="shared" si="74"/>
        <v>0</v>
      </c>
    </row>
    <row r="144" spans="1:57" ht="13.5" thickBot="1">
      <c r="A144" s="21" t="s">
        <v>166</v>
      </c>
      <c r="B144" s="23">
        <f>IF((B$137&gt;B102),+((B$137-B102)*0.35),0)</f>
        <v>0</v>
      </c>
      <c r="C144" s="23">
        <f aca="true" t="shared" si="75" ref="C144:BE144">IF((C$137&gt;C102),+((C$137-C102)*0.35),0)</f>
        <v>0</v>
      </c>
      <c r="D144" s="23">
        <f t="shared" si="75"/>
        <v>0</v>
      </c>
      <c r="E144" s="23">
        <f t="shared" si="75"/>
        <v>0</v>
      </c>
      <c r="F144" s="23">
        <f t="shared" si="75"/>
        <v>0</v>
      </c>
      <c r="G144" s="23">
        <f t="shared" si="75"/>
        <v>0</v>
      </c>
      <c r="H144" s="23">
        <f t="shared" si="75"/>
        <v>0</v>
      </c>
      <c r="I144" s="23">
        <f t="shared" si="75"/>
        <v>0</v>
      </c>
      <c r="J144" s="23">
        <f t="shared" si="75"/>
        <v>0</v>
      </c>
      <c r="K144" s="23">
        <f t="shared" si="75"/>
        <v>0</v>
      </c>
      <c r="L144" s="23">
        <f t="shared" si="75"/>
        <v>0</v>
      </c>
      <c r="M144" s="23">
        <f t="shared" si="75"/>
        <v>0</v>
      </c>
      <c r="N144" s="23">
        <f t="shared" si="75"/>
        <v>0</v>
      </c>
      <c r="O144" s="23">
        <f t="shared" si="75"/>
        <v>0</v>
      </c>
      <c r="P144" s="23">
        <f t="shared" si="75"/>
        <v>0</v>
      </c>
      <c r="Q144" s="23">
        <f t="shared" si="75"/>
        <v>0</v>
      </c>
      <c r="R144" s="23">
        <f t="shared" si="75"/>
        <v>0</v>
      </c>
      <c r="S144" s="23">
        <f t="shared" si="75"/>
        <v>0</v>
      </c>
      <c r="T144" s="23">
        <f t="shared" si="75"/>
        <v>0</v>
      </c>
      <c r="U144" s="23">
        <f t="shared" si="75"/>
        <v>0</v>
      </c>
      <c r="V144" s="23">
        <f t="shared" si="75"/>
        <v>0</v>
      </c>
      <c r="W144" s="23">
        <f t="shared" si="75"/>
        <v>0</v>
      </c>
      <c r="X144" s="23">
        <f t="shared" si="75"/>
        <v>0</v>
      </c>
      <c r="Y144" s="23">
        <f t="shared" si="75"/>
        <v>0</v>
      </c>
      <c r="Z144" s="23">
        <f t="shared" si="75"/>
        <v>0</v>
      </c>
      <c r="AA144" s="23">
        <f t="shared" si="75"/>
        <v>0</v>
      </c>
      <c r="AB144" s="23">
        <f t="shared" si="75"/>
        <v>0</v>
      </c>
      <c r="AC144" s="23">
        <f t="shared" si="75"/>
        <v>0</v>
      </c>
      <c r="AD144" s="23">
        <f t="shared" si="75"/>
        <v>0</v>
      </c>
      <c r="AE144" s="23">
        <f t="shared" si="75"/>
        <v>0</v>
      </c>
      <c r="AF144" s="23">
        <f t="shared" si="75"/>
        <v>0</v>
      </c>
      <c r="AG144" s="23">
        <f t="shared" si="75"/>
        <v>0</v>
      </c>
      <c r="AH144" s="23">
        <f t="shared" si="75"/>
        <v>0</v>
      </c>
      <c r="AI144" s="23">
        <f t="shared" si="75"/>
        <v>0</v>
      </c>
      <c r="AJ144" s="23">
        <f t="shared" si="75"/>
        <v>0</v>
      </c>
      <c r="AK144" s="23">
        <f t="shared" si="75"/>
        <v>0</v>
      </c>
      <c r="AL144" s="23">
        <f t="shared" si="75"/>
        <v>0</v>
      </c>
      <c r="AM144" s="23">
        <f t="shared" si="75"/>
        <v>0</v>
      </c>
      <c r="AN144" s="23">
        <f t="shared" si="75"/>
        <v>0</v>
      </c>
      <c r="AO144" s="23">
        <f t="shared" si="75"/>
        <v>0</v>
      </c>
      <c r="AP144" s="23">
        <f t="shared" si="75"/>
        <v>0</v>
      </c>
      <c r="AQ144" s="23">
        <f t="shared" si="75"/>
        <v>0</v>
      </c>
      <c r="AR144" s="23">
        <f t="shared" si="75"/>
        <v>0</v>
      </c>
      <c r="AS144" s="23">
        <f t="shared" si="75"/>
        <v>0</v>
      </c>
      <c r="AT144" s="23">
        <f t="shared" si="75"/>
        <v>0</v>
      </c>
      <c r="AU144" s="23">
        <f t="shared" si="75"/>
        <v>0</v>
      </c>
      <c r="AV144" s="23">
        <f t="shared" si="75"/>
        <v>0</v>
      </c>
      <c r="AW144" s="23">
        <f t="shared" si="75"/>
        <v>0</v>
      </c>
      <c r="AX144" s="23">
        <f t="shared" si="75"/>
        <v>0</v>
      </c>
      <c r="AY144" s="23">
        <f t="shared" si="75"/>
        <v>0</v>
      </c>
      <c r="AZ144" s="23">
        <f t="shared" si="75"/>
        <v>0</v>
      </c>
      <c r="BA144" s="23">
        <f t="shared" si="75"/>
        <v>0</v>
      </c>
      <c r="BB144" s="23">
        <f t="shared" si="75"/>
        <v>0</v>
      </c>
      <c r="BC144" s="23">
        <f t="shared" si="75"/>
        <v>0</v>
      </c>
      <c r="BD144" s="23">
        <f t="shared" si="75"/>
        <v>0</v>
      </c>
      <c r="BE144" s="23">
        <f t="shared" si="75"/>
        <v>0</v>
      </c>
    </row>
    <row r="145" spans="1:57" ht="12.75">
      <c r="A145" s="19" t="s">
        <v>106</v>
      </c>
      <c r="B145" s="9">
        <f>SUM(B139:B144)</f>
        <v>3155</v>
      </c>
      <c r="C145" s="9">
        <f>SUM(C139:C144)</f>
        <v>3358.7</v>
      </c>
      <c r="D145" s="9">
        <f>SUM(D139:D144)</f>
        <v>3574.608</v>
      </c>
      <c r="E145" s="9">
        <f>SUM(E139:E144)</f>
        <v>3801.36732</v>
      </c>
      <c r="F145" s="9">
        <f>SUM(F139:F144)</f>
        <v>4040.1537627999996</v>
      </c>
      <c r="G145" s="9">
        <f>SUM(G139:G144)</f>
        <v>4291.677250811999</v>
      </c>
      <c r="H145" s="9">
        <f>SUM(H139:H144)</f>
        <v>4556.183545219479</v>
      </c>
      <c r="I145" s="9">
        <f>SUM(I139:I144)</f>
        <v>4834.956051622009</v>
      </c>
      <c r="J145" s="9">
        <f>SUM(J139:J144)</f>
        <v>5128.317716510327</v>
      </c>
      <c r="K145" s="9">
        <f>SUM(K139:K144)</f>
        <v>5437.633019135349</v>
      </c>
      <c r="L145" s="9">
        <f>SUM(L139:L144)</f>
        <v>5763.310063563603</v>
      </c>
      <c r="M145" s="9">
        <f>SUM(M139:M144)</f>
        <v>6106.302775952128</v>
      </c>
      <c r="N145" s="9">
        <f>SUM(N139:N144)</f>
        <v>6466.613212328494</v>
      </c>
      <c r="O145" s="9">
        <f>SUM(O139:O144)</f>
        <v>6846.293982426828</v>
      </c>
      <c r="P145" s="9">
        <f>SUM(P139:P144)</f>
        <v>7246.450795409356</v>
      </c>
      <c r="Q145" s="9">
        <f>SUM(Q139:Q144)</f>
        <v>7709.575222659098</v>
      </c>
      <c r="R145" s="9">
        <f>SUM(R139:R144)</f>
        <v>8245.161767712485</v>
      </c>
      <c r="S145" s="9">
        <f>SUM(S139:S144)</f>
        <v>8810.146951375358</v>
      </c>
      <c r="T145" s="9">
        <f>SUM(T139:T144)</f>
        <v>9408.774478032468</v>
      </c>
      <c r="U145" s="9">
        <f>SUM(U139:U144)</f>
        <v>10041.401188185962</v>
      </c>
      <c r="V145" s="9">
        <f>SUM(V139:V144)</f>
        <v>10711.502753297209</v>
      </c>
      <c r="W145" s="9">
        <f>SUM(W139:W144)</f>
        <v>11418.679656892098</v>
      </c>
      <c r="X145" s="9">
        <f>SUM(X139:X144)</f>
        <v>12166.163476303926</v>
      </c>
      <c r="Y145" s="9">
        <f>SUM(Y139:Y144)</f>
        <v>12955.32348014904</v>
      </c>
      <c r="Z145" s="9">
        <f>SUM(Z139:Z144)</f>
        <v>13822.526720040307</v>
      </c>
      <c r="AA145" s="9">
        <f>SUM(AA139:AA144)</f>
        <v>14752.405239131578</v>
      </c>
      <c r="AB145" s="9">
        <f>SUM(AB139:AB144)</f>
        <v>15732.604902660161</v>
      </c>
      <c r="AC145" s="9">
        <f>SUM(AC139:AC144)</f>
        <v>16766.006126580076</v>
      </c>
      <c r="AD145" s="9">
        <f>SUM(AD139:AD144)</f>
        <v>17855.52287430318</v>
      </c>
      <c r="AE145" s="9">
        <f>SUM(AE139:AE144)</f>
        <v>19002.72647266429</v>
      </c>
      <c r="AF145" s="9">
        <f>SUM(AF139:AF144)</f>
        <v>20213.6459692302</v>
      </c>
      <c r="AG145" s="9">
        <f>SUM(AG139:AG144)</f>
        <v>21488.04049270408</v>
      </c>
      <c r="AH145" s="9">
        <f>SUM(AH139:AH144)</f>
        <v>22832.906081132292</v>
      </c>
      <c r="AI145" s="9">
        <f>SUM(AI139:AI144)</f>
        <v>24250.48334030521</v>
      </c>
      <c r="AJ145" s="9">
        <f>SUM(AJ139:AJ144)</f>
        <v>25744.62470770104</v>
      </c>
      <c r="AK145" s="9">
        <f>SUM(AK139:AK144)</f>
        <v>27319.562135858716</v>
      </c>
      <c r="AL145" s="9">
        <f>SUM(AL139:AL144)</f>
        <v>28979.304234235984</v>
      </c>
      <c r="AM145" s="9">
        <f>SUM(AM139:AM144)</f>
        <v>30729.412978433327</v>
      </c>
      <c r="AN145" s="9">
        <f>SUM(AN139:AN144)</f>
        <v>32572.340675374086</v>
      </c>
      <c r="AO145" s="9">
        <f>SUM(AO139:AO144)</f>
        <v>34516.001662361916</v>
      </c>
      <c r="AP145" s="9">
        <f>SUM(AP139:AP144)</f>
        <v>36563.636105879355</v>
      </c>
      <c r="AQ145" s="9">
        <f>SUM(AQ139:AQ144)</f>
        <v>38720.440219957294</v>
      </c>
      <c r="AR145" s="9">
        <f>SUM(AR139:AR144)</f>
        <v>40993.85607527055</v>
      </c>
      <c r="AS145" s="9">
        <f>SUM(AS139:AS144)</f>
        <v>43355.593800070375</v>
      </c>
      <c r="AT145" s="9">
        <f>SUM(AT139:AT144)</f>
        <v>45823.727576031786</v>
      </c>
      <c r="AU145" s="9">
        <f>SUM(AU139:AU144)</f>
        <v>48425.60020422959</v>
      </c>
      <c r="AV145" s="9">
        <f>SUM(AV139:AV144)</f>
        <v>51172.094913813125</v>
      </c>
      <c r="AW145" s="9">
        <f>SUM(AW139:AW144)</f>
        <v>54068.0419468507</v>
      </c>
      <c r="AX145" s="9">
        <f>SUM(AX139:AX144)</f>
        <v>57121.74102303406</v>
      </c>
      <c r="AY145" s="9">
        <f>SUM(AY139:AY144)</f>
        <v>60342.98493218022</v>
      </c>
      <c r="AZ145" s="9">
        <f>SUM(AZ139:AZ144)</f>
        <v>63738.58431110345</v>
      </c>
      <c r="BA145" s="9">
        <f>SUM(BA139:BA144)</f>
        <v>67321.39366426543</v>
      </c>
      <c r="BB145" s="9">
        <f>SUM(BB139:BB144)</f>
        <v>71098.33869058976</v>
      </c>
      <c r="BC145" s="9">
        <f>SUM(BC139:BC144)</f>
        <v>75079.94498195477</v>
      </c>
      <c r="BD145" s="9">
        <f>SUM(BD139:BD144)</f>
        <v>79279.36816216145</v>
      </c>
      <c r="BE145" s="9">
        <f>SUM(BE139:BE144)</f>
        <v>83705.42553862283</v>
      </c>
    </row>
    <row r="146" spans="1:57" ht="12.75">
      <c r="A146" s="19"/>
      <c r="B146" s="9" t="s">
        <v>107</v>
      </c>
      <c r="C146" s="9" t="s">
        <v>107</v>
      </c>
      <c r="D146" s="9" t="s">
        <v>107</v>
      </c>
      <c r="E146" s="9" t="s">
        <v>107</v>
      </c>
      <c r="F146" s="9" t="s">
        <v>107</v>
      </c>
      <c r="G146" s="9" t="s">
        <v>107</v>
      </c>
      <c r="H146" s="9" t="s">
        <v>107</v>
      </c>
      <c r="I146" s="9" t="s">
        <v>107</v>
      </c>
      <c r="J146" s="9" t="s">
        <v>107</v>
      </c>
      <c r="K146" s="9" t="s">
        <v>107</v>
      </c>
      <c r="L146" s="9" t="s">
        <v>107</v>
      </c>
      <c r="M146" s="9" t="s">
        <v>107</v>
      </c>
      <c r="N146" s="9" t="s">
        <v>107</v>
      </c>
      <c r="O146" s="9" t="s">
        <v>107</v>
      </c>
      <c r="P146" s="9" t="s">
        <v>107</v>
      </c>
      <c r="Q146" s="9" t="s">
        <v>107</v>
      </c>
      <c r="R146" s="9" t="s">
        <v>107</v>
      </c>
      <c r="S146" s="9" t="s">
        <v>107</v>
      </c>
      <c r="T146" s="9" t="s">
        <v>107</v>
      </c>
      <c r="U146" s="9" t="s">
        <v>107</v>
      </c>
      <c r="V146" s="9" t="s">
        <v>107</v>
      </c>
      <c r="W146" s="9" t="s">
        <v>107</v>
      </c>
      <c r="X146" s="9" t="s">
        <v>107</v>
      </c>
      <c r="Y146" s="9" t="s">
        <v>107</v>
      </c>
      <c r="Z146" s="9" t="s">
        <v>107</v>
      </c>
      <c r="AA146" s="9" t="s">
        <v>107</v>
      </c>
      <c r="AB146" s="9" t="s">
        <v>107</v>
      </c>
      <c r="AC146" s="9" t="s">
        <v>107</v>
      </c>
      <c r="AD146" s="9" t="s">
        <v>107</v>
      </c>
      <c r="AE146" s="9" t="s">
        <v>107</v>
      </c>
      <c r="AF146" s="9" t="s">
        <v>107</v>
      </c>
      <c r="AG146" s="9" t="s">
        <v>107</v>
      </c>
      <c r="AH146" s="9" t="s">
        <v>107</v>
      </c>
      <c r="AI146" s="9" t="s">
        <v>107</v>
      </c>
      <c r="AJ146" s="9" t="s">
        <v>107</v>
      </c>
      <c r="AK146" s="9" t="s">
        <v>107</v>
      </c>
      <c r="AL146" s="9" t="s">
        <v>107</v>
      </c>
      <c r="AM146" s="9" t="s">
        <v>107</v>
      </c>
      <c r="AN146" s="9" t="s">
        <v>107</v>
      </c>
      <c r="AO146" s="9" t="s">
        <v>107</v>
      </c>
      <c r="AP146" s="9" t="s">
        <v>107</v>
      </c>
      <c r="AQ146" s="9" t="s">
        <v>107</v>
      </c>
      <c r="AR146" s="9" t="s">
        <v>107</v>
      </c>
      <c r="AS146" s="9" t="s">
        <v>107</v>
      </c>
      <c r="AT146" s="9" t="s">
        <v>107</v>
      </c>
      <c r="AU146" s="9" t="s">
        <v>107</v>
      </c>
      <c r="AV146" s="9" t="s">
        <v>107</v>
      </c>
      <c r="AW146" s="9" t="s">
        <v>107</v>
      </c>
      <c r="AX146" s="9" t="s">
        <v>107</v>
      </c>
      <c r="AY146" s="9" t="s">
        <v>107</v>
      </c>
      <c r="AZ146" s="9" t="s">
        <v>107</v>
      </c>
      <c r="BA146" s="9" t="s">
        <v>107</v>
      </c>
      <c r="BB146" s="9" t="s">
        <v>107</v>
      </c>
      <c r="BC146" s="9" t="s">
        <v>107</v>
      </c>
      <c r="BD146" s="9" t="s">
        <v>107</v>
      </c>
      <c r="BE146" s="9" t="s">
        <v>107</v>
      </c>
    </row>
    <row r="147" spans="1:57" ht="12.75">
      <c r="A147" s="1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2.75">
      <c r="A148" s="19" t="s">
        <v>108</v>
      </c>
      <c r="B148" s="24">
        <f>IF(B140=0,0.1,(IF(B141=0,0.15,(IF(B142=0,0.25,(IF(B143=0,0.28,(IF(B144=0,0.33,0.35)))))))))</f>
        <v>0.15</v>
      </c>
      <c r="C148" s="24">
        <f aca="true" t="shared" si="76" ref="C148:BE148">IF(C140=0,0.1,(IF(C141=0,0.15,(IF(C142=0,0.25,(IF(C143=0,0.28,(IF(C144=0,0.33,0.35)))))))))</f>
        <v>0.15</v>
      </c>
      <c r="D148" s="24">
        <f t="shared" si="76"/>
        <v>0.15</v>
      </c>
      <c r="E148" s="24">
        <f t="shared" si="76"/>
        <v>0.15</v>
      </c>
      <c r="F148" s="24">
        <f t="shared" si="76"/>
        <v>0.15</v>
      </c>
      <c r="G148" s="24">
        <f t="shared" si="76"/>
        <v>0.15</v>
      </c>
      <c r="H148" s="24">
        <f t="shared" si="76"/>
        <v>0.15</v>
      </c>
      <c r="I148" s="24">
        <f t="shared" si="76"/>
        <v>0.15</v>
      </c>
      <c r="J148" s="24">
        <f t="shared" si="76"/>
        <v>0.15</v>
      </c>
      <c r="K148" s="24">
        <f t="shared" si="76"/>
        <v>0.15</v>
      </c>
      <c r="L148" s="24">
        <f t="shared" si="76"/>
        <v>0.15</v>
      </c>
      <c r="M148" s="24">
        <f t="shared" si="76"/>
        <v>0.15</v>
      </c>
      <c r="N148" s="24">
        <f t="shared" si="76"/>
        <v>0.15</v>
      </c>
      <c r="O148" s="24">
        <f t="shared" si="76"/>
        <v>0.15</v>
      </c>
      <c r="P148" s="24">
        <f t="shared" si="76"/>
        <v>0.15</v>
      </c>
      <c r="Q148" s="24">
        <f t="shared" si="76"/>
        <v>0.25</v>
      </c>
      <c r="R148" s="24">
        <f t="shared" si="76"/>
        <v>0.25</v>
      </c>
      <c r="S148" s="24">
        <f t="shared" si="76"/>
        <v>0.25</v>
      </c>
      <c r="T148" s="24">
        <f t="shared" si="76"/>
        <v>0.25</v>
      </c>
      <c r="U148" s="24">
        <f t="shared" si="76"/>
        <v>0.25</v>
      </c>
      <c r="V148" s="24">
        <f t="shared" si="76"/>
        <v>0.25</v>
      </c>
      <c r="W148" s="24">
        <f t="shared" si="76"/>
        <v>0.25</v>
      </c>
      <c r="X148" s="24">
        <f t="shared" si="76"/>
        <v>0.25</v>
      </c>
      <c r="Y148" s="24">
        <f t="shared" si="76"/>
        <v>0.25</v>
      </c>
      <c r="Z148" s="24">
        <f t="shared" si="76"/>
        <v>0.25</v>
      </c>
      <c r="AA148" s="24">
        <f t="shared" si="76"/>
        <v>0.25</v>
      </c>
      <c r="AB148" s="24">
        <f t="shared" si="76"/>
        <v>0.25</v>
      </c>
      <c r="AC148" s="24">
        <f t="shared" si="76"/>
        <v>0.25</v>
      </c>
      <c r="AD148" s="24">
        <f t="shared" si="76"/>
        <v>0.25</v>
      </c>
      <c r="AE148" s="24">
        <f t="shared" si="76"/>
        <v>0.25</v>
      </c>
      <c r="AF148" s="24">
        <f t="shared" si="76"/>
        <v>0.25</v>
      </c>
      <c r="AG148" s="24">
        <f t="shared" si="76"/>
        <v>0.25</v>
      </c>
      <c r="AH148" s="24">
        <f t="shared" si="76"/>
        <v>0.25</v>
      </c>
      <c r="AI148" s="24">
        <f t="shared" si="76"/>
        <v>0.25</v>
      </c>
      <c r="AJ148" s="24">
        <f t="shared" si="76"/>
        <v>0.25</v>
      </c>
      <c r="AK148" s="24">
        <f t="shared" si="76"/>
        <v>0.25</v>
      </c>
      <c r="AL148" s="24">
        <f t="shared" si="76"/>
        <v>0.25</v>
      </c>
      <c r="AM148" s="24">
        <f t="shared" si="76"/>
        <v>0.25</v>
      </c>
      <c r="AN148" s="24">
        <f t="shared" si="76"/>
        <v>0.25</v>
      </c>
      <c r="AO148" s="24">
        <f t="shared" si="76"/>
        <v>0.25</v>
      </c>
      <c r="AP148" s="24">
        <f t="shared" si="76"/>
        <v>0.25</v>
      </c>
      <c r="AQ148" s="24">
        <f t="shared" si="76"/>
        <v>0.25</v>
      </c>
      <c r="AR148" s="24">
        <f t="shared" si="76"/>
        <v>0.25</v>
      </c>
      <c r="AS148" s="24">
        <f t="shared" si="76"/>
        <v>0.25</v>
      </c>
      <c r="AT148" s="24">
        <f t="shared" si="76"/>
        <v>0.25</v>
      </c>
      <c r="AU148" s="24">
        <f t="shared" si="76"/>
        <v>0.25</v>
      </c>
      <c r="AV148" s="24">
        <f t="shared" si="76"/>
        <v>0.25</v>
      </c>
      <c r="AW148" s="24">
        <f t="shared" si="76"/>
        <v>0.25</v>
      </c>
      <c r="AX148" s="24">
        <f t="shared" si="76"/>
        <v>0.25</v>
      </c>
      <c r="AY148" s="24">
        <f t="shared" si="76"/>
        <v>0.25</v>
      </c>
      <c r="AZ148" s="24">
        <f t="shared" si="76"/>
        <v>0.25</v>
      </c>
      <c r="BA148" s="24">
        <f t="shared" si="76"/>
        <v>0.25</v>
      </c>
      <c r="BB148" s="24">
        <f t="shared" si="76"/>
        <v>0.25</v>
      </c>
      <c r="BC148" s="24">
        <f t="shared" si="76"/>
        <v>0.25</v>
      </c>
      <c r="BD148" s="24">
        <f t="shared" si="76"/>
        <v>0.25</v>
      </c>
      <c r="BE148" s="24">
        <f t="shared" si="76"/>
        <v>0.25</v>
      </c>
    </row>
    <row r="149" spans="1:57" ht="12.75">
      <c r="A149" s="19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2.75">
      <c r="A150" s="35" t="s">
        <v>109</v>
      </c>
      <c r="B150" s="9"/>
      <c r="C150" s="9"/>
      <c r="D150" s="9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3.5" thickBot="1">
      <c r="A151" s="19" t="s">
        <v>97</v>
      </c>
      <c r="B151" s="23">
        <f>B58</f>
        <v>40000</v>
      </c>
      <c r="C151" s="23">
        <f>C58</f>
        <v>42000</v>
      </c>
      <c r="D151" s="23">
        <f>D58</f>
        <v>44100</v>
      </c>
      <c r="E151" s="23">
        <f aca="true" t="shared" si="77" ref="E151:BE151">E58</f>
        <v>46305</v>
      </c>
      <c r="F151" s="23">
        <f t="shared" si="77"/>
        <v>48620.25</v>
      </c>
      <c r="G151" s="23">
        <f t="shared" si="77"/>
        <v>51051.2625</v>
      </c>
      <c r="H151" s="23">
        <f t="shared" si="77"/>
        <v>53603.825625</v>
      </c>
      <c r="I151" s="23">
        <f t="shared" si="77"/>
        <v>56284.01690625</v>
      </c>
      <c r="J151" s="23">
        <f t="shared" si="77"/>
        <v>59098.2177515625</v>
      </c>
      <c r="K151" s="23">
        <f t="shared" si="77"/>
        <v>62053.128639140625</v>
      </c>
      <c r="L151" s="23">
        <f t="shared" si="77"/>
        <v>65155.785071097656</v>
      </c>
      <c r="M151" s="23">
        <f t="shared" si="77"/>
        <v>68413.57432465254</v>
      </c>
      <c r="N151" s="23">
        <f t="shared" si="77"/>
        <v>71834.25304088516</v>
      </c>
      <c r="O151" s="23">
        <f t="shared" si="77"/>
        <v>75425.96569292941</v>
      </c>
      <c r="P151" s="23">
        <f t="shared" si="77"/>
        <v>79197.26397757589</v>
      </c>
      <c r="Q151" s="23">
        <f t="shared" si="77"/>
        <v>83157.12717645468</v>
      </c>
      <c r="R151" s="23">
        <f t="shared" si="77"/>
        <v>87314.98353527742</v>
      </c>
      <c r="S151" s="23">
        <f t="shared" si="77"/>
        <v>91680.7327120413</v>
      </c>
      <c r="T151" s="23">
        <f t="shared" si="77"/>
        <v>96264.76934764336</v>
      </c>
      <c r="U151" s="23">
        <f t="shared" si="77"/>
        <v>101078.00781502553</v>
      </c>
      <c r="V151" s="23">
        <f t="shared" si="77"/>
        <v>106131.90820577681</v>
      </c>
      <c r="W151" s="23">
        <f t="shared" si="77"/>
        <v>111438.50361606565</v>
      </c>
      <c r="X151" s="23">
        <f t="shared" si="77"/>
        <v>117010.42879686893</v>
      </c>
      <c r="Y151" s="23">
        <f t="shared" si="77"/>
        <v>122860.95023671238</v>
      </c>
      <c r="Z151" s="23">
        <f t="shared" si="77"/>
        <v>129003.99774854799</v>
      </c>
      <c r="AA151" s="23">
        <f t="shared" si="77"/>
        <v>135454.19763597538</v>
      </c>
      <c r="AB151" s="23">
        <f t="shared" si="77"/>
        <v>142226.90751777415</v>
      </c>
      <c r="AC151" s="23">
        <f t="shared" si="77"/>
        <v>149338.25289366287</v>
      </c>
      <c r="AD151" s="23">
        <f t="shared" si="77"/>
        <v>156805.16553834602</v>
      </c>
      <c r="AE151" s="23">
        <f t="shared" si="77"/>
        <v>164645.42381526332</v>
      </c>
      <c r="AF151" s="23">
        <f t="shared" si="77"/>
        <v>172877.69500602648</v>
      </c>
      <c r="AG151" s="23">
        <f t="shared" si="77"/>
        <v>181521.5797563278</v>
      </c>
      <c r="AH151" s="23">
        <f t="shared" si="77"/>
        <v>190597.65874414417</v>
      </c>
      <c r="AI151" s="23">
        <f t="shared" si="77"/>
        <v>200127.54168135137</v>
      </c>
      <c r="AJ151" s="23">
        <f t="shared" si="77"/>
        <v>210133.91876541893</v>
      </c>
      <c r="AK151" s="23">
        <f t="shared" si="77"/>
        <v>220640.61470368988</v>
      </c>
      <c r="AL151" s="23">
        <f t="shared" si="77"/>
        <v>231672.64543887437</v>
      </c>
      <c r="AM151" s="23">
        <f t="shared" si="77"/>
        <v>243256.2777108181</v>
      </c>
      <c r="AN151" s="23">
        <f t="shared" si="77"/>
        <v>255419.091596359</v>
      </c>
      <c r="AO151" s="23">
        <f t="shared" si="77"/>
        <v>268190.046176177</v>
      </c>
      <c r="AP151" s="23">
        <f t="shared" si="77"/>
        <v>281599.54848498583</v>
      </c>
      <c r="AQ151" s="23">
        <f t="shared" si="77"/>
        <v>295679.5259092351</v>
      </c>
      <c r="AR151" s="23">
        <f t="shared" si="77"/>
        <v>310463.5022046969</v>
      </c>
      <c r="AS151" s="23">
        <f t="shared" si="77"/>
        <v>325986.6773149317</v>
      </c>
      <c r="AT151" s="23">
        <f t="shared" si="77"/>
        <v>342286.01118067827</v>
      </c>
      <c r="AU151" s="23">
        <f t="shared" si="77"/>
        <v>359400.3117397122</v>
      </c>
      <c r="AV151" s="23">
        <f t="shared" si="77"/>
        <v>377370.3273266978</v>
      </c>
      <c r="AW151" s="23">
        <f t="shared" si="77"/>
        <v>396238.8436930327</v>
      </c>
      <c r="AX151" s="23">
        <f t="shared" si="77"/>
        <v>416050.7858776843</v>
      </c>
      <c r="AY151" s="23">
        <f t="shared" si="77"/>
        <v>436853.32517156855</v>
      </c>
      <c r="AZ151" s="23">
        <f t="shared" si="77"/>
        <v>458695.99143014697</v>
      </c>
      <c r="BA151" s="23">
        <f t="shared" si="77"/>
        <v>481630.79100165435</v>
      </c>
      <c r="BB151" s="23">
        <f t="shared" si="77"/>
        <v>505712.33055173705</v>
      </c>
      <c r="BC151" s="23">
        <f t="shared" si="77"/>
        <v>530997.9470793239</v>
      </c>
      <c r="BD151" s="23">
        <f t="shared" si="77"/>
        <v>557547.8444332902</v>
      </c>
      <c r="BE151" s="23">
        <f t="shared" si="77"/>
        <v>585425.2366549547</v>
      </c>
    </row>
    <row r="152" spans="1:57" ht="12.75">
      <c r="A152" s="19" t="s">
        <v>98</v>
      </c>
      <c r="B152" s="9">
        <f aca="true" t="shared" si="78" ref="B152:AG152">SUM(B151:B151)</f>
        <v>40000</v>
      </c>
      <c r="C152" s="9">
        <f t="shared" si="78"/>
        <v>42000</v>
      </c>
      <c r="D152" s="9">
        <f t="shared" si="78"/>
        <v>44100</v>
      </c>
      <c r="E152" s="9">
        <f t="shared" si="78"/>
        <v>46305</v>
      </c>
      <c r="F152" s="9">
        <f t="shared" si="78"/>
        <v>48620.25</v>
      </c>
      <c r="G152" s="9">
        <f t="shared" si="78"/>
        <v>51051.2625</v>
      </c>
      <c r="H152" s="9">
        <f t="shared" si="78"/>
        <v>53603.825625</v>
      </c>
      <c r="I152" s="9">
        <f t="shared" si="78"/>
        <v>56284.01690625</v>
      </c>
      <c r="J152" s="9">
        <f t="shared" si="78"/>
        <v>59098.2177515625</v>
      </c>
      <c r="K152" s="9">
        <f t="shared" si="78"/>
        <v>62053.128639140625</v>
      </c>
      <c r="L152" s="9">
        <f t="shared" si="78"/>
        <v>65155.785071097656</v>
      </c>
      <c r="M152" s="9">
        <f t="shared" si="78"/>
        <v>68413.57432465254</v>
      </c>
      <c r="N152" s="9">
        <f t="shared" si="78"/>
        <v>71834.25304088516</v>
      </c>
      <c r="O152" s="9">
        <f t="shared" si="78"/>
        <v>75425.96569292941</v>
      </c>
      <c r="P152" s="9">
        <f t="shared" si="78"/>
        <v>79197.26397757589</v>
      </c>
      <c r="Q152" s="9">
        <f t="shared" si="78"/>
        <v>83157.12717645468</v>
      </c>
      <c r="R152" s="9">
        <f t="shared" si="78"/>
        <v>87314.98353527742</v>
      </c>
      <c r="S152" s="9">
        <f t="shared" si="78"/>
        <v>91680.7327120413</v>
      </c>
      <c r="T152" s="9">
        <f t="shared" si="78"/>
        <v>96264.76934764336</v>
      </c>
      <c r="U152" s="9">
        <f t="shared" si="78"/>
        <v>101078.00781502553</v>
      </c>
      <c r="V152" s="9">
        <f t="shared" si="78"/>
        <v>106131.90820577681</v>
      </c>
      <c r="W152" s="9">
        <f t="shared" si="78"/>
        <v>111438.50361606565</v>
      </c>
      <c r="X152" s="9">
        <f t="shared" si="78"/>
        <v>117010.42879686893</v>
      </c>
      <c r="Y152" s="9">
        <f t="shared" si="78"/>
        <v>122860.95023671238</v>
      </c>
      <c r="Z152" s="9">
        <f t="shared" si="78"/>
        <v>129003.99774854799</v>
      </c>
      <c r="AA152" s="9">
        <f t="shared" si="78"/>
        <v>135454.19763597538</v>
      </c>
      <c r="AB152" s="9">
        <f t="shared" si="78"/>
        <v>142226.90751777415</v>
      </c>
      <c r="AC152" s="9">
        <f t="shared" si="78"/>
        <v>149338.25289366287</v>
      </c>
      <c r="AD152" s="9">
        <f t="shared" si="78"/>
        <v>156805.16553834602</v>
      </c>
      <c r="AE152" s="9">
        <f t="shared" si="78"/>
        <v>164645.42381526332</v>
      </c>
      <c r="AF152" s="9">
        <f t="shared" si="78"/>
        <v>172877.69500602648</v>
      </c>
      <c r="AG152" s="9">
        <f t="shared" si="78"/>
        <v>181521.5797563278</v>
      </c>
      <c r="AH152" s="9">
        <f aca="true" t="shared" si="79" ref="AH152:BE152">SUM(AH151:AH151)</f>
        <v>190597.65874414417</v>
      </c>
      <c r="AI152" s="9">
        <f t="shared" si="79"/>
        <v>200127.54168135137</v>
      </c>
      <c r="AJ152" s="9">
        <f t="shared" si="79"/>
        <v>210133.91876541893</v>
      </c>
      <c r="AK152" s="9">
        <f t="shared" si="79"/>
        <v>220640.61470368988</v>
      </c>
      <c r="AL152" s="9">
        <f t="shared" si="79"/>
        <v>231672.64543887437</v>
      </c>
      <c r="AM152" s="9">
        <f t="shared" si="79"/>
        <v>243256.2777108181</v>
      </c>
      <c r="AN152" s="9">
        <f t="shared" si="79"/>
        <v>255419.091596359</v>
      </c>
      <c r="AO152" s="9">
        <f t="shared" si="79"/>
        <v>268190.046176177</v>
      </c>
      <c r="AP152" s="9">
        <f t="shared" si="79"/>
        <v>281599.54848498583</v>
      </c>
      <c r="AQ152" s="9">
        <f t="shared" si="79"/>
        <v>295679.5259092351</v>
      </c>
      <c r="AR152" s="9">
        <f t="shared" si="79"/>
        <v>310463.5022046969</v>
      </c>
      <c r="AS152" s="9">
        <f t="shared" si="79"/>
        <v>325986.6773149317</v>
      </c>
      <c r="AT152" s="9">
        <f t="shared" si="79"/>
        <v>342286.01118067827</v>
      </c>
      <c r="AU152" s="9">
        <f t="shared" si="79"/>
        <v>359400.3117397122</v>
      </c>
      <c r="AV152" s="9">
        <f t="shared" si="79"/>
        <v>377370.3273266978</v>
      </c>
      <c r="AW152" s="9">
        <f t="shared" si="79"/>
        <v>396238.8436930327</v>
      </c>
      <c r="AX152" s="9">
        <f t="shared" si="79"/>
        <v>416050.7858776843</v>
      </c>
      <c r="AY152" s="9">
        <f t="shared" si="79"/>
        <v>436853.32517156855</v>
      </c>
      <c r="AZ152" s="9">
        <f t="shared" si="79"/>
        <v>458695.99143014697</v>
      </c>
      <c r="BA152" s="9">
        <f t="shared" si="79"/>
        <v>481630.79100165435</v>
      </c>
      <c r="BB152" s="9">
        <f t="shared" si="79"/>
        <v>505712.33055173705</v>
      </c>
      <c r="BC152" s="9">
        <f t="shared" si="79"/>
        <v>530997.9470793239</v>
      </c>
      <c r="BD152" s="9">
        <f t="shared" si="79"/>
        <v>557547.8444332902</v>
      </c>
      <c r="BE152" s="9">
        <f t="shared" si="79"/>
        <v>585425.2366549547</v>
      </c>
    </row>
    <row r="153" spans="1:57" ht="12.75">
      <c r="A153" s="19" t="s">
        <v>99</v>
      </c>
      <c r="B153" s="9">
        <f>-$B$16*B151</f>
        <v>-4000</v>
      </c>
      <c r="C153" s="9">
        <f aca="true" t="shared" si="80" ref="C153:BE153">-$B$16*C151</f>
        <v>-4200</v>
      </c>
      <c r="D153" s="9">
        <f t="shared" si="80"/>
        <v>-4410</v>
      </c>
      <c r="E153" s="9">
        <f t="shared" si="80"/>
        <v>-4630.5</v>
      </c>
      <c r="F153" s="9">
        <f t="shared" si="80"/>
        <v>-4862.025000000001</v>
      </c>
      <c r="G153" s="9">
        <f t="shared" si="80"/>
        <v>-5105.12625</v>
      </c>
      <c r="H153" s="9">
        <f t="shared" si="80"/>
        <v>-5360.3825625</v>
      </c>
      <c r="I153" s="9">
        <f t="shared" si="80"/>
        <v>-5628.401690625</v>
      </c>
      <c r="J153" s="9">
        <f t="shared" si="80"/>
        <v>-5909.821775156251</v>
      </c>
      <c r="K153" s="9">
        <f t="shared" si="80"/>
        <v>-6205.312863914063</v>
      </c>
      <c r="L153" s="9">
        <f t="shared" si="80"/>
        <v>-6515.578507109766</v>
      </c>
      <c r="M153" s="9">
        <f t="shared" si="80"/>
        <v>-6841.3574324652545</v>
      </c>
      <c r="N153" s="9">
        <f t="shared" si="80"/>
        <v>-7183.425304088516</v>
      </c>
      <c r="O153" s="9">
        <f t="shared" si="80"/>
        <v>-7542.596569292942</v>
      </c>
      <c r="P153" s="9">
        <f t="shared" si="80"/>
        <v>-7919.726397757589</v>
      </c>
      <c r="Q153" s="9">
        <f t="shared" si="80"/>
        <v>-8315.712717645469</v>
      </c>
      <c r="R153" s="9">
        <f t="shared" si="80"/>
        <v>-8731.498353527742</v>
      </c>
      <c r="S153" s="9">
        <f t="shared" si="80"/>
        <v>-9168.07327120413</v>
      </c>
      <c r="T153" s="9">
        <f t="shared" si="80"/>
        <v>-9626.476934764336</v>
      </c>
      <c r="U153" s="9">
        <f t="shared" si="80"/>
        <v>-10107.800781502554</v>
      </c>
      <c r="V153" s="9">
        <f t="shared" si="80"/>
        <v>-10613.190820577682</v>
      </c>
      <c r="W153" s="9">
        <f t="shared" si="80"/>
        <v>-11143.850361606565</v>
      </c>
      <c r="X153" s="9">
        <f t="shared" si="80"/>
        <v>-11701.042879686895</v>
      </c>
      <c r="Y153" s="9">
        <f t="shared" si="80"/>
        <v>-12286.095023671238</v>
      </c>
      <c r="Z153" s="9">
        <f t="shared" si="80"/>
        <v>-12900.399774854799</v>
      </c>
      <c r="AA153" s="9">
        <f t="shared" si="80"/>
        <v>-13545.419763597538</v>
      </c>
      <c r="AB153" s="9">
        <f t="shared" si="80"/>
        <v>-14222.690751777416</v>
      </c>
      <c r="AC153" s="9">
        <f t="shared" si="80"/>
        <v>-14933.825289366287</v>
      </c>
      <c r="AD153" s="9">
        <f t="shared" si="80"/>
        <v>-15680.516553834603</v>
      </c>
      <c r="AE153" s="9">
        <f t="shared" si="80"/>
        <v>-16464.54238152633</v>
      </c>
      <c r="AF153" s="9">
        <f t="shared" si="80"/>
        <v>-17287.769500602648</v>
      </c>
      <c r="AG153" s="9">
        <f t="shared" si="80"/>
        <v>-18152.15797563278</v>
      </c>
      <c r="AH153" s="9">
        <f t="shared" si="80"/>
        <v>-19059.765874414417</v>
      </c>
      <c r="AI153" s="9">
        <f t="shared" si="80"/>
        <v>-20012.75416813514</v>
      </c>
      <c r="AJ153" s="9">
        <f t="shared" si="80"/>
        <v>-21013.391876541893</v>
      </c>
      <c r="AK153" s="9">
        <f t="shared" si="80"/>
        <v>-22064.06147036899</v>
      </c>
      <c r="AL153" s="9">
        <f t="shared" si="80"/>
        <v>-23167.26454388744</v>
      </c>
      <c r="AM153" s="9">
        <f t="shared" si="80"/>
        <v>-24325.62777108181</v>
      </c>
      <c r="AN153" s="9">
        <f t="shared" si="80"/>
        <v>-25541.909159635903</v>
      </c>
      <c r="AO153" s="9">
        <f t="shared" si="80"/>
        <v>-26819.0046176177</v>
      </c>
      <c r="AP153" s="9">
        <f t="shared" si="80"/>
        <v>-28159.954848498586</v>
      </c>
      <c r="AQ153" s="9">
        <f t="shared" si="80"/>
        <v>-29567.952590923513</v>
      </c>
      <c r="AR153" s="9">
        <f t="shared" si="80"/>
        <v>-31046.35022046969</v>
      </c>
      <c r="AS153" s="9">
        <f t="shared" si="80"/>
        <v>-32598.667731493173</v>
      </c>
      <c r="AT153" s="9">
        <f t="shared" si="80"/>
        <v>-34228.601118067825</v>
      </c>
      <c r="AU153" s="9">
        <f t="shared" si="80"/>
        <v>-35940.03117397122</v>
      </c>
      <c r="AV153" s="9">
        <f t="shared" si="80"/>
        <v>-37737.03273266978</v>
      </c>
      <c r="AW153" s="9">
        <f t="shared" si="80"/>
        <v>-39623.88436930327</v>
      </c>
      <c r="AX153" s="9">
        <f t="shared" si="80"/>
        <v>-41605.07858776843</v>
      </c>
      <c r="AY153" s="9">
        <f t="shared" si="80"/>
        <v>-43685.33251715686</v>
      </c>
      <c r="AZ153" s="9">
        <f t="shared" si="80"/>
        <v>-45869.5991430147</v>
      </c>
      <c r="BA153" s="9">
        <f t="shared" si="80"/>
        <v>-48163.079100165436</v>
      </c>
      <c r="BB153" s="9">
        <f t="shared" si="80"/>
        <v>-50571.23305517371</v>
      </c>
      <c r="BC153" s="9">
        <f t="shared" si="80"/>
        <v>-53099.79470793239</v>
      </c>
      <c r="BD153" s="9">
        <f t="shared" si="80"/>
        <v>-55754.78444332902</v>
      </c>
      <c r="BE153" s="9">
        <f t="shared" si="80"/>
        <v>-58542.52366549548</v>
      </c>
    </row>
    <row r="154" spans="1:57" ht="12.75">
      <c r="A154" s="19" t="s">
        <v>100</v>
      </c>
      <c r="B154" s="9">
        <f>-IF(B151&lt;B118,$B$15,IF(B118&lt;B151&lt;B119,(IF(B151&gt;B119,0,($B$15*(((B119-B151)/(B119-B118)))))),0))</f>
        <v>-4000</v>
      </c>
      <c r="C154" s="9">
        <f aca="true" t="shared" si="81" ref="C154:BE154">-IF(C151&lt;C118,$B$15,IF(C118&lt;C151&lt;C119,(IF(C151&gt;C119,0,($B$15*(((C119-C151)/(C119-C118)))))),0))</f>
        <v>-4000</v>
      </c>
      <c r="D154" s="9">
        <f t="shared" si="81"/>
        <v>-4000</v>
      </c>
      <c r="E154" s="9">
        <f t="shared" si="81"/>
        <v>-4000</v>
      </c>
      <c r="F154" s="9">
        <f t="shared" si="81"/>
        <v>-4000</v>
      </c>
      <c r="G154" s="9">
        <f t="shared" si="81"/>
        <v>-4000</v>
      </c>
      <c r="H154" s="9">
        <f t="shared" si="81"/>
        <v>-4000</v>
      </c>
      <c r="I154" s="9">
        <f t="shared" si="81"/>
        <v>-4000</v>
      </c>
      <c r="J154" s="9">
        <f t="shared" si="81"/>
        <v>-4000</v>
      </c>
      <c r="K154" s="9">
        <f t="shared" si="81"/>
        <v>-4000</v>
      </c>
      <c r="L154" s="9">
        <f t="shared" si="81"/>
        <v>-4000</v>
      </c>
      <c r="M154" s="9">
        <f t="shared" si="81"/>
        <v>-4000</v>
      </c>
      <c r="N154" s="9">
        <f t="shared" si="81"/>
        <v>-4000</v>
      </c>
      <c r="O154" s="9">
        <f t="shared" si="81"/>
        <v>-4000</v>
      </c>
      <c r="P154" s="9">
        <f t="shared" si="81"/>
        <v>-4000</v>
      </c>
      <c r="Q154" s="9">
        <f t="shared" si="81"/>
        <v>-4000</v>
      </c>
      <c r="R154" s="9">
        <f t="shared" si="81"/>
        <v>-4000</v>
      </c>
      <c r="S154" s="9">
        <f t="shared" si="81"/>
        <v>-4000</v>
      </c>
      <c r="T154" s="9">
        <f t="shared" si="81"/>
        <v>-4000</v>
      </c>
      <c r="U154" s="9">
        <f t="shared" si="81"/>
        <v>-4000</v>
      </c>
      <c r="V154" s="9">
        <f t="shared" si="81"/>
        <v>-4000</v>
      </c>
      <c r="W154" s="9">
        <f t="shared" si="81"/>
        <v>-4000</v>
      </c>
      <c r="X154" s="9">
        <f t="shared" si="81"/>
        <v>-4000</v>
      </c>
      <c r="Y154" s="9">
        <f t="shared" si="81"/>
        <v>-4000</v>
      </c>
      <c r="Z154" s="9">
        <f t="shared" si="81"/>
        <v>-4000</v>
      </c>
      <c r="AA154" s="9">
        <f t="shared" si="81"/>
        <v>-4000</v>
      </c>
      <c r="AB154" s="9">
        <f t="shared" si="81"/>
        <v>-4000</v>
      </c>
      <c r="AC154" s="9">
        <f t="shared" si="81"/>
        <v>-4000</v>
      </c>
      <c r="AD154" s="9">
        <f t="shared" si="81"/>
        <v>-4000</v>
      </c>
      <c r="AE154" s="9">
        <f t="shared" si="81"/>
        <v>-4000</v>
      </c>
      <c r="AF154" s="9">
        <f t="shared" si="81"/>
        <v>-4000</v>
      </c>
      <c r="AG154" s="9">
        <f t="shared" si="81"/>
        <v>-4000</v>
      </c>
      <c r="AH154" s="9">
        <f t="shared" si="81"/>
        <v>-4000</v>
      </c>
      <c r="AI154" s="9">
        <f t="shared" si="81"/>
        <v>-4000</v>
      </c>
      <c r="AJ154" s="9">
        <f t="shared" si="81"/>
        <v>-4000</v>
      </c>
      <c r="AK154" s="9">
        <f t="shared" si="81"/>
        <v>-4000</v>
      </c>
      <c r="AL154" s="9">
        <f t="shared" si="81"/>
        <v>-4000</v>
      </c>
      <c r="AM154" s="9">
        <f t="shared" si="81"/>
        <v>-4000</v>
      </c>
      <c r="AN154" s="9">
        <f t="shared" si="81"/>
        <v>-4000</v>
      </c>
      <c r="AO154" s="9">
        <f t="shared" si="81"/>
        <v>-4000</v>
      </c>
      <c r="AP154" s="9">
        <f t="shared" si="81"/>
        <v>-4000</v>
      </c>
      <c r="AQ154" s="9">
        <f t="shared" si="81"/>
        <v>-4000</v>
      </c>
      <c r="AR154" s="9">
        <f t="shared" si="81"/>
        <v>-4000</v>
      </c>
      <c r="AS154" s="9">
        <f t="shared" si="81"/>
        <v>-4000</v>
      </c>
      <c r="AT154" s="9">
        <f t="shared" si="81"/>
        <v>-4000</v>
      </c>
      <c r="AU154" s="9">
        <f t="shared" si="81"/>
        <v>-4000</v>
      </c>
      <c r="AV154" s="9">
        <f t="shared" si="81"/>
        <v>-4000</v>
      </c>
      <c r="AW154" s="9">
        <f t="shared" si="81"/>
        <v>-4000</v>
      </c>
      <c r="AX154" s="9">
        <f t="shared" si="81"/>
        <v>-4000</v>
      </c>
      <c r="AY154" s="9">
        <f t="shared" si="81"/>
        <v>-4000</v>
      </c>
      <c r="AZ154" s="9">
        <f t="shared" si="81"/>
        <v>-4000</v>
      </c>
      <c r="BA154" s="9">
        <f t="shared" si="81"/>
        <v>-4000</v>
      </c>
      <c r="BB154" s="9">
        <f t="shared" si="81"/>
        <v>-4000</v>
      </c>
      <c r="BC154" s="9">
        <f t="shared" si="81"/>
        <v>-4000</v>
      </c>
      <c r="BD154" s="9">
        <f t="shared" si="81"/>
        <v>-4000</v>
      </c>
      <c r="BE154" s="9">
        <f t="shared" si="81"/>
        <v>-4000</v>
      </c>
    </row>
    <row r="155" spans="1:57" ht="12.75">
      <c r="A155" s="19" t="s">
        <v>101</v>
      </c>
      <c r="B155" s="9">
        <f>-$B$24*B121</f>
        <v>-3300</v>
      </c>
      <c r="C155" s="9">
        <f>-$B$24*C121</f>
        <v>-3432</v>
      </c>
      <c r="D155" s="9">
        <f>-$B$24*D121</f>
        <v>-3569.28</v>
      </c>
      <c r="E155" s="9">
        <f aca="true" t="shared" si="82" ref="E155:BE155">-$B$24*E121</f>
        <v>-3712.0512000000003</v>
      </c>
      <c r="F155" s="9">
        <f t="shared" si="82"/>
        <v>-3860.5332480000006</v>
      </c>
      <c r="G155" s="9">
        <f t="shared" si="82"/>
        <v>-4014.9545779200007</v>
      </c>
      <c r="H155" s="9">
        <f t="shared" si="82"/>
        <v>-4175.552761036801</v>
      </c>
      <c r="I155" s="9">
        <f t="shared" si="82"/>
        <v>-4342.574871478273</v>
      </c>
      <c r="J155" s="9">
        <f t="shared" si="82"/>
        <v>-4516.277866337404</v>
      </c>
      <c r="K155" s="9">
        <f t="shared" si="82"/>
        <v>-4696.9289809909005</v>
      </c>
      <c r="L155" s="9">
        <f t="shared" si="82"/>
        <v>-4884.806140230537</v>
      </c>
      <c r="M155" s="9">
        <f t="shared" si="82"/>
        <v>-5080.198385839758</v>
      </c>
      <c r="N155" s="9">
        <f t="shared" si="82"/>
        <v>-5283.406321273348</v>
      </c>
      <c r="O155" s="9">
        <f t="shared" si="82"/>
        <v>-5494.742574124282</v>
      </c>
      <c r="P155" s="9">
        <f t="shared" si="82"/>
        <v>-5714.5322770892535</v>
      </c>
      <c r="Q155" s="9">
        <f t="shared" si="82"/>
        <v>-5943.113568172824</v>
      </c>
      <c r="R155" s="9">
        <f t="shared" si="82"/>
        <v>-6180.838110899737</v>
      </c>
      <c r="S155" s="9">
        <f t="shared" si="82"/>
        <v>-6428.0716353357275</v>
      </c>
      <c r="T155" s="9">
        <f t="shared" si="82"/>
        <v>-6685.194500749157</v>
      </c>
      <c r="U155" s="9">
        <f t="shared" si="82"/>
        <v>-6952.602280779123</v>
      </c>
      <c r="V155" s="9">
        <f t="shared" si="82"/>
        <v>-7230.706372010289</v>
      </c>
      <c r="W155" s="9">
        <f t="shared" si="82"/>
        <v>-7519.9346268907</v>
      </c>
      <c r="X155" s="9">
        <f t="shared" si="82"/>
        <v>-7820.732011966328</v>
      </c>
      <c r="Y155" s="9">
        <f t="shared" si="82"/>
        <v>-8133.5612924449815</v>
      </c>
      <c r="Z155" s="9">
        <f t="shared" si="82"/>
        <v>-8458.90374414278</v>
      </c>
      <c r="AA155" s="9">
        <f t="shared" si="82"/>
        <v>-8797.259893908493</v>
      </c>
      <c r="AB155" s="9">
        <f t="shared" si="82"/>
        <v>-9149.150289664833</v>
      </c>
      <c r="AC155" s="9">
        <f t="shared" si="82"/>
        <v>-9515.116301251426</v>
      </c>
      <c r="AD155" s="9">
        <f t="shared" si="82"/>
        <v>-9895.720953301483</v>
      </c>
      <c r="AE155" s="9">
        <f t="shared" si="82"/>
        <v>-10291.549791433543</v>
      </c>
      <c r="AF155" s="9">
        <f t="shared" si="82"/>
        <v>-10703.211783090885</v>
      </c>
      <c r="AG155" s="9">
        <f t="shared" si="82"/>
        <v>-11131.340254414521</v>
      </c>
      <c r="AH155" s="9">
        <f t="shared" si="82"/>
        <v>-11576.593864591103</v>
      </c>
      <c r="AI155" s="9">
        <f t="shared" si="82"/>
        <v>-12039.657619174748</v>
      </c>
      <c r="AJ155" s="9">
        <f t="shared" si="82"/>
        <v>-12521.243923941738</v>
      </c>
      <c r="AK155" s="9">
        <f t="shared" si="82"/>
        <v>-13022.093680899408</v>
      </c>
      <c r="AL155" s="9">
        <f t="shared" si="82"/>
        <v>-13542.977428135386</v>
      </c>
      <c r="AM155" s="9">
        <f t="shared" si="82"/>
        <v>-14084.696525260802</v>
      </c>
      <c r="AN155" s="9">
        <f t="shared" si="82"/>
        <v>-14648.084386271235</v>
      </c>
      <c r="AO155" s="9">
        <f t="shared" si="82"/>
        <v>-15234.007761722085</v>
      </c>
      <c r="AP155" s="9">
        <f t="shared" si="82"/>
        <v>-15843.36807219097</v>
      </c>
      <c r="AQ155" s="9">
        <f t="shared" si="82"/>
        <v>-16477.10279507861</v>
      </c>
      <c r="AR155" s="9">
        <f t="shared" si="82"/>
        <v>-17136.186906881754</v>
      </c>
      <c r="AS155" s="9">
        <f t="shared" si="82"/>
        <v>-17821.634383157027</v>
      </c>
      <c r="AT155" s="9">
        <f t="shared" si="82"/>
        <v>-18534.499758483307</v>
      </c>
      <c r="AU155" s="9">
        <f t="shared" si="82"/>
        <v>-19275.87974882264</v>
      </c>
      <c r="AV155" s="9">
        <f t="shared" si="82"/>
        <v>-20046.914938775546</v>
      </c>
      <c r="AW155" s="9">
        <f t="shared" si="82"/>
        <v>-20848.791536326567</v>
      </c>
      <c r="AX155" s="9">
        <f t="shared" si="82"/>
        <v>-21682.74319777963</v>
      </c>
      <c r="AY155" s="9">
        <f t="shared" si="82"/>
        <v>-22550.052925690816</v>
      </c>
      <c r="AZ155" s="9">
        <f t="shared" si="82"/>
        <v>-23452.05504271845</v>
      </c>
      <c r="BA155" s="9">
        <f t="shared" si="82"/>
        <v>-24390.137244427187</v>
      </c>
      <c r="BB155" s="9">
        <f t="shared" si="82"/>
        <v>-25365.742734204276</v>
      </c>
      <c r="BC155" s="9">
        <f t="shared" si="82"/>
        <v>-26380.372443572447</v>
      </c>
      <c r="BD155" s="9">
        <f t="shared" si="82"/>
        <v>-27435.587341315346</v>
      </c>
      <c r="BE155" s="9">
        <f t="shared" si="82"/>
        <v>-28533.01083496796</v>
      </c>
    </row>
    <row r="156" spans="1:57" ht="13.5" thickBot="1">
      <c r="A156" s="21" t="s">
        <v>102</v>
      </c>
      <c r="B156" s="9">
        <f aca="true" t="shared" si="83" ref="B156:AG156">-(IF((B58*$B$23)&gt;$B$117,+(B58*$B$23),+B117))</f>
        <v>-7550</v>
      </c>
      <c r="C156" s="9">
        <f t="shared" si="83"/>
        <v>-7850</v>
      </c>
      <c r="D156" s="9">
        <f t="shared" si="83"/>
        <v>-8160</v>
      </c>
      <c r="E156" s="9">
        <f t="shared" si="83"/>
        <v>-8490</v>
      </c>
      <c r="F156" s="9">
        <f t="shared" si="83"/>
        <v>-8830</v>
      </c>
      <c r="G156" s="9">
        <f t="shared" si="83"/>
        <v>-9180</v>
      </c>
      <c r="H156" s="9">
        <f t="shared" si="83"/>
        <v>-9550</v>
      </c>
      <c r="I156" s="9">
        <f t="shared" si="83"/>
        <v>-9930</v>
      </c>
      <c r="J156" s="9">
        <f t="shared" si="83"/>
        <v>-10330</v>
      </c>
      <c r="K156" s="9">
        <f t="shared" si="83"/>
        <v>-10740</v>
      </c>
      <c r="L156" s="9">
        <f t="shared" si="83"/>
        <v>-11170</v>
      </c>
      <c r="M156" s="9">
        <f t="shared" si="83"/>
        <v>-11620</v>
      </c>
      <c r="N156" s="9">
        <f t="shared" si="83"/>
        <v>-12080</v>
      </c>
      <c r="O156" s="9">
        <f t="shared" si="83"/>
        <v>-12560</v>
      </c>
      <c r="P156" s="9">
        <f t="shared" si="83"/>
        <v>-13060</v>
      </c>
      <c r="Q156" s="9">
        <f t="shared" si="83"/>
        <v>-13580</v>
      </c>
      <c r="R156" s="9">
        <f t="shared" si="83"/>
        <v>-14120</v>
      </c>
      <c r="S156" s="9">
        <f t="shared" si="83"/>
        <v>-14680</v>
      </c>
      <c r="T156" s="9">
        <f t="shared" si="83"/>
        <v>-15270</v>
      </c>
      <c r="U156" s="9">
        <f t="shared" si="83"/>
        <v>-15880</v>
      </c>
      <c r="V156" s="9">
        <f t="shared" si="83"/>
        <v>-16520</v>
      </c>
      <c r="W156" s="9">
        <f t="shared" si="83"/>
        <v>-17180</v>
      </c>
      <c r="X156" s="9">
        <f t="shared" si="83"/>
        <v>-17870</v>
      </c>
      <c r="Y156" s="9">
        <f t="shared" si="83"/>
        <v>-18580</v>
      </c>
      <c r="Z156" s="9">
        <f t="shared" si="83"/>
        <v>-19320</v>
      </c>
      <c r="AA156" s="9">
        <f t="shared" si="83"/>
        <v>-20090</v>
      </c>
      <c r="AB156" s="9">
        <f t="shared" si="83"/>
        <v>-20890</v>
      </c>
      <c r="AC156" s="9">
        <f t="shared" si="83"/>
        <v>-21730</v>
      </c>
      <c r="AD156" s="9">
        <f t="shared" si="83"/>
        <v>-22600</v>
      </c>
      <c r="AE156" s="9">
        <f t="shared" si="83"/>
        <v>-23500</v>
      </c>
      <c r="AF156" s="9">
        <f t="shared" si="83"/>
        <v>-24440</v>
      </c>
      <c r="AG156" s="9">
        <f t="shared" si="83"/>
        <v>-25420</v>
      </c>
      <c r="AH156" s="9">
        <f aca="true" t="shared" si="84" ref="AH156:BE156">-(IF((AH58*$B$23)&gt;$B$117,+(AH58*$B$23),+AH117))</f>
        <v>-26440</v>
      </c>
      <c r="AI156" s="9">
        <f t="shared" si="84"/>
        <v>-27500</v>
      </c>
      <c r="AJ156" s="9">
        <f t="shared" si="84"/>
        <v>-28600</v>
      </c>
      <c r="AK156" s="9">
        <f t="shared" si="84"/>
        <v>-29740</v>
      </c>
      <c r="AL156" s="9">
        <f t="shared" si="84"/>
        <v>-30930</v>
      </c>
      <c r="AM156" s="9">
        <f t="shared" si="84"/>
        <v>-32170</v>
      </c>
      <c r="AN156" s="9">
        <f t="shared" si="84"/>
        <v>-33460</v>
      </c>
      <c r="AO156" s="9">
        <f t="shared" si="84"/>
        <v>-34800</v>
      </c>
      <c r="AP156" s="9">
        <f t="shared" si="84"/>
        <v>-36190</v>
      </c>
      <c r="AQ156" s="9">
        <f t="shared" si="84"/>
        <v>-37640</v>
      </c>
      <c r="AR156" s="9">
        <f t="shared" si="84"/>
        <v>-39150</v>
      </c>
      <c r="AS156" s="9">
        <f t="shared" si="84"/>
        <v>-40720</v>
      </c>
      <c r="AT156" s="9">
        <f t="shared" si="84"/>
        <v>-42350</v>
      </c>
      <c r="AU156" s="9">
        <f t="shared" si="84"/>
        <v>-44040</v>
      </c>
      <c r="AV156" s="9">
        <f t="shared" si="84"/>
        <v>-45800</v>
      </c>
      <c r="AW156" s="9">
        <f t="shared" si="84"/>
        <v>-47630</v>
      </c>
      <c r="AX156" s="9">
        <f t="shared" si="84"/>
        <v>-49540</v>
      </c>
      <c r="AY156" s="9">
        <f t="shared" si="84"/>
        <v>-51520</v>
      </c>
      <c r="AZ156" s="9">
        <f t="shared" si="84"/>
        <v>-53580</v>
      </c>
      <c r="BA156" s="9">
        <f t="shared" si="84"/>
        <v>-55720</v>
      </c>
      <c r="BB156" s="9">
        <f t="shared" si="84"/>
        <v>-57950</v>
      </c>
      <c r="BC156" s="9">
        <f t="shared" si="84"/>
        <v>-60270</v>
      </c>
      <c r="BD156" s="9">
        <f t="shared" si="84"/>
        <v>-62680</v>
      </c>
      <c r="BE156" s="9">
        <f t="shared" si="84"/>
        <v>-65190</v>
      </c>
    </row>
    <row r="157" spans="1:57" ht="12.75">
      <c r="A157" s="19" t="s">
        <v>103</v>
      </c>
      <c r="B157" s="33">
        <f aca="true" t="shared" si="85" ref="B157:AG157">SUM(B152:B156)</f>
        <v>21150</v>
      </c>
      <c r="C157" s="33">
        <f t="shared" si="85"/>
        <v>22518</v>
      </c>
      <c r="D157" s="33">
        <f t="shared" si="85"/>
        <v>23960.72</v>
      </c>
      <c r="E157" s="33">
        <f t="shared" si="85"/>
        <v>25472.4488</v>
      </c>
      <c r="F157" s="33">
        <f t="shared" si="85"/>
        <v>27067.691752</v>
      </c>
      <c r="G157" s="33">
        <f t="shared" si="85"/>
        <v>28751.181672079998</v>
      </c>
      <c r="H157" s="33">
        <f t="shared" si="85"/>
        <v>30517.890301463194</v>
      </c>
      <c r="I157" s="33">
        <f t="shared" si="85"/>
        <v>32383.040344146728</v>
      </c>
      <c r="J157" s="33">
        <f t="shared" si="85"/>
        <v>34342.11811006885</v>
      </c>
      <c r="K157" s="33">
        <f t="shared" si="85"/>
        <v>36410.88679423566</v>
      </c>
      <c r="L157" s="33">
        <f t="shared" si="85"/>
        <v>38585.40042375735</v>
      </c>
      <c r="M157" s="33">
        <f t="shared" si="85"/>
        <v>40872.01850634752</v>
      </c>
      <c r="N157" s="33">
        <f t="shared" si="85"/>
        <v>43287.4214155233</v>
      </c>
      <c r="O157" s="33">
        <f t="shared" si="85"/>
        <v>45828.626549512184</v>
      </c>
      <c r="P157" s="33">
        <f t="shared" si="85"/>
        <v>48503.00530272904</v>
      </c>
      <c r="Q157" s="33">
        <f t="shared" si="85"/>
        <v>51318.30089063639</v>
      </c>
      <c r="R157" s="33">
        <f t="shared" si="85"/>
        <v>54282.64707084994</v>
      </c>
      <c r="S157" s="33">
        <f t="shared" si="85"/>
        <v>57404.58780550143</v>
      </c>
      <c r="T157" s="33">
        <f t="shared" si="85"/>
        <v>60683.09791212987</v>
      </c>
      <c r="U157" s="33">
        <f t="shared" si="85"/>
        <v>64137.60475274385</v>
      </c>
      <c r="V157" s="33">
        <f t="shared" si="85"/>
        <v>67768.01101318884</v>
      </c>
      <c r="W157" s="33">
        <f t="shared" si="85"/>
        <v>71594.71862756839</v>
      </c>
      <c r="X157" s="33">
        <f t="shared" si="85"/>
        <v>75618.6539052157</v>
      </c>
      <c r="Y157" s="33">
        <f t="shared" si="85"/>
        <v>79861.29392059616</v>
      </c>
      <c r="Z157" s="33">
        <f t="shared" si="85"/>
        <v>84324.69422955041</v>
      </c>
      <c r="AA157" s="33">
        <f t="shared" si="85"/>
        <v>89021.51797846935</v>
      </c>
      <c r="AB157" s="33">
        <f t="shared" si="85"/>
        <v>93965.06647633191</v>
      </c>
      <c r="AC157" s="33">
        <f t="shared" si="85"/>
        <v>99159.31130304516</v>
      </c>
      <c r="AD157" s="33">
        <f t="shared" si="85"/>
        <v>104628.92803120993</v>
      </c>
      <c r="AE157" s="33">
        <f t="shared" si="85"/>
        <v>110389.33164230344</v>
      </c>
      <c r="AF157" s="33">
        <f t="shared" si="85"/>
        <v>116446.71372233293</v>
      </c>
      <c r="AG157" s="33">
        <f t="shared" si="85"/>
        <v>122818.0815262805</v>
      </c>
      <c r="AH157" s="33">
        <f aca="true" t="shared" si="86" ref="AH157:BE157">SUM(AH152:AH156)</f>
        <v>129521.29900513866</v>
      </c>
      <c r="AI157" s="33">
        <f t="shared" si="86"/>
        <v>136575.12989404149</v>
      </c>
      <c r="AJ157" s="33">
        <f t="shared" si="86"/>
        <v>143999.2829649353</v>
      </c>
      <c r="AK157" s="33">
        <f t="shared" si="86"/>
        <v>151814.45955242147</v>
      </c>
      <c r="AL157" s="33">
        <f t="shared" si="86"/>
        <v>160032.40346685157</v>
      </c>
      <c r="AM157" s="33">
        <f t="shared" si="86"/>
        <v>168675.9534144755</v>
      </c>
      <c r="AN157" s="33">
        <f t="shared" si="86"/>
        <v>177769.0980504519</v>
      </c>
      <c r="AO157" s="33">
        <f t="shared" si="86"/>
        <v>187337.0337968372</v>
      </c>
      <c r="AP157" s="33">
        <f t="shared" si="86"/>
        <v>197406.2255642963</v>
      </c>
      <c r="AQ157" s="33">
        <f t="shared" si="86"/>
        <v>207994.470523233</v>
      </c>
      <c r="AR157" s="33">
        <f t="shared" si="86"/>
        <v>219130.96507734543</v>
      </c>
      <c r="AS157" s="33">
        <f t="shared" si="86"/>
        <v>230846.3752002815</v>
      </c>
      <c r="AT157" s="33">
        <f t="shared" si="86"/>
        <v>243172.91030412714</v>
      </c>
      <c r="AU157" s="33">
        <f t="shared" si="86"/>
        <v>256144.40081691835</v>
      </c>
      <c r="AV157" s="33">
        <f t="shared" si="86"/>
        <v>269786.3796552525</v>
      </c>
      <c r="AW157" s="33">
        <f t="shared" si="86"/>
        <v>284136.1677874028</v>
      </c>
      <c r="AX157" s="33">
        <f t="shared" si="86"/>
        <v>299222.96409213624</v>
      </c>
      <c r="AY157" s="33">
        <f t="shared" si="86"/>
        <v>315097.93972872087</v>
      </c>
      <c r="AZ157" s="33">
        <f t="shared" si="86"/>
        <v>331794.3372444138</v>
      </c>
      <c r="BA157" s="33">
        <f t="shared" si="86"/>
        <v>349357.5746570617</v>
      </c>
      <c r="BB157" s="33">
        <f t="shared" si="86"/>
        <v>367825.35476235906</v>
      </c>
      <c r="BC157" s="33">
        <f t="shared" si="86"/>
        <v>387247.7799278191</v>
      </c>
      <c r="BD157" s="33">
        <f t="shared" si="86"/>
        <v>407677.4726486458</v>
      </c>
      <c r="BE157" s="33">
        <f t="shared" si="86"/>
        <v>429159.70215449133</v>
      </c>
    </row>
    <row r="158" spans="1:57" ht="12.75">
      <c r="A158" s="19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2.75">
      <c r="A159" s="21" t="s">
        <v>163</v>
      </c>
      <c r="B159" s="9">
        <f>IF((B$157&gt;B110),+(B110*0.1),+(B157*0.1))</f>
        <v>1510</v>
      </c>
      <c r="C159" s="9">
        <f aca="true" t="shared" si="87" ref="C159:BE159">IF((C$157&gt;C110),+(C110*0.1),+(C157*0.1))</f>
        <v>1570</v>
      </c>
      <c r="D159" s="9">
        <f t="shared" si="87"/>
        <v>1633</v>
      </c>
      <c r="E159" s="9">
        <f t="shared" si="87"/>
        <v>1698</v>
      </c>
      <c r="F159" s="9">
        <f t="shared" si="87"/>
        <v>1766</v>
      </c>
      <c r="G159" s="9">
        <f t="shared" si="87"/>
        <v>1837</v>
      </c>
      <c r="H159" s="9">
        <f t="shared" si="87"/>
        <v>1910</v>
      </c>
      <c r="I159" s="9">
        <f t="shared" si="87"/>
        <v>1986</v>
      </c>
      <c r="J159" s="9">
        <f t="shared" si="87"/>
        <v>2065</v>
      </c>
      <c r="K159" s="9">
        <f t="shared" si="87"/>
        <v>2148</v>
      </c>
      <c r="L159" s="9">
        <f t="shared" si="87"/>
        <v>2234</v>
      </c>
      <c r="M159" s="9">
        <f t="shared" si="87"/>
        <v>2323</v>
      </c>
      <c r="N159" s="9">
        <f t="shared" si="87"/>
        <v>2416</v>
      </c>
      <c r="O159" s="9">
        <f t="shared" si="87"/>
        <v>2513</v>
      </c>
      <c r="P159" s="9">
        <f t="shared" si="87"/>
        <v>2614</v>
      </c>
      <c r="Q159" s="9">
        <f t="shared" si="87"/>
        <v>2719</v>
      </c>
      <c r="R159" s="9">
        <f t="shared" si="87"/>
        <v>2828</v>
      </c>
      <c r="S159" s="9">
        <f t="shared" si="87"/>
        <v>2941</v>
      </c>
      <c r="T159" s="9">
        <f t="shared" si="87"/>
        <v>3059</v>
      </c>
      <c r="U159" s="9">
        <f t="shared" si="87"/>
        <v>3181</v>
      </c>
      <c r="V159" s="9">
        <f t="shared" si="87"/>
        <v>3308</v>
      </c>
      <c r="W159" s="9">
        <f t="shared" si="87"/>
        <v>3440</v>
      </c>
      <c r="X159" s="9">
        <f t="shared" si="87"/>
        <v>3578</v>
      </c>
      <c r="Y159" s="9">
        <f t="shared" si="87"/>
        <v>3721</v>
      </c>
      <c r="Z159" s="9">
        <f t="shared" si="87"/>
        <v>3870</v>
      </c>
      <c r="AA159" s="9">
        <f t="shared" si="87"/>
        <v>4025</v>
      </c>
      <c r="AB159" s="9">
        <f t="shared" si="87"/>
        <v>4186</v>
      </c>
      <c r="AC159" s="9">
        <f t="shared" si="87"/>
        <v>4353</v>
      </c>
      <c r="AD159" s="9">
        <f t="shared" si="87"/>
        <v>4527</v>
      </c>
      <c r="AE159" s="9">
        <f t="shared" si="87"/>
        <v>4708</v>
      </c>
      <c r="AF159" s="9">
        <f t="shared" si="87"/>
        <v>4896</v>
      </c>
      <c r="AG159" s="9">
        <f t="shared" si="87"/>
        <v>5092</v>
      </c>
      <c r="AH159" s="9">
        <f t="shared" si="87"/>
        <v>5296</v>
      </c>
      <c r="AI159" s="9">
        <f t="shared" si="87"/>
        <v>5508</v>
      </c>
      <c r="AJ159" s="9">
        <f t="shared" si="87"/>
        <v>5728</v>
      </c>
      <c r="AK159" s="9">
        <f t="shared" si="87"/>
        <v>5957</v>
      </c>
      <c r="AL159" s="9">
        <f t="shared" si="87"/>
        <v>6195</v>
      </c>
      <c r="AM159" s="9">
        <f t="shared" si="87"/>
        <v>6443</v>
      </c>
      <c r="AN159" s="9">
        <f t="shared" si="87"/>
        <v>6701</v>
      </c>
      <c r="AO159" s="9">
        <f t="shared" si="87"/>
        <v>6969</v>
      </c>
      <c r="AP159" s="9">
        <f t="shared" si="87"/>
        <v>7248</v>
      </c>
      <c r="AQ159" s="9">
        <f t="shared" si="87"/>
        <v>7538</v>
      </c>
      <c r="AR159" s="9">
        <f t="shared" si="87"/>
        <v>7840</v>
      </c>
      <c r="AS159" s="9">
        <f t="shared" si="87"/>
        <v>8154</v>
      </c>
      <c r="AT159" s="9">
        <f t="shared" si="87"/>
        <v>8480</v>
      </c>
      <c r="AU159" s="9">
        <f t="shared" si="87"/>
        <v>8819</v>
      </c>
      <c r="AV159" s="9">
        <f t="shared" si="87"/>
        <v>9172</v>
      </c>
      <c r="AW159" s="9">
        <f t="shared" si="87"/>
        <v>9539</v>
      </c>
      <c r="AX159" s="9">
        <f t="shared" si="87"/>
        <v>9921</v>
      </c>
      <c r="AY159" s="9">
        <f t="shared" si="87"/>
        <v>10318</v>
      </c>
      <c r="AZ159" s="9">
        <f t="shared" si="87"/>
        <v>10731</v>
      </c>
      <c r="BA159" s="9">
        <f t="shared" si="87"/>
        <v>11160</v>
      </c>
      <c r="BB159" s="9">
        <f t="shared" si="87"/>
        <v>11606</v>
      </c>
      <c r="BC159" s="9">
        <f t="shared" si="87"/>
        <v>12070</v>
      </c>
      <c r="BD159" s="9">
        <f t="shared" si="87"/>
        <v>12553</v>
      </c>
      <c r="BE159" s="9">
        <f t="shared" si="87"/>
        <v>13055</v>
      </c>
    </row>
    <row r="160" spans="1:57" ht="12.75">
      <c r="A160" s="21" t="s">
        <v>104</v>
      </c>
      <c r="B160" s="9">
        <f>IF((B$157&gt;B111),+((B111-B110)*0.15),+(IF((B$157-B110)&gt;0,((B$157-B110)*0.15),0)))</f>
        <v>907.5</v>
      </c>
      <c r="C160" s="9">
        <f aca="true" t="shared" si="88" ref="C160:BE160">IF((C$157&gt;C111),+((C111-C110)*0.15),+(IF((C$157-C110)&gt;0,((C$157-C110)*0.15),0)))</f>
        <v>1022.6999999999999</v>
      </c>
      <c r="D160" s="9">
        <f t="shared" si="88"/>
        <v>1144.6080000000002</v>
      </c>
      <c r="E160" s="9">
        <f t="shared" si="88"/>
        <v>1273.8673199999996</v>
      </c>
      <c r="F160" s="9">
        <f t="shared" si="88"/>
        <v>1411.1537627999999</v>
      </c>
      <c r="G160" s="9">
        <f t="shared" si="88"/>
        <v>1557.1772508119996</v>
      </c>
      <c r="H160" s="9">
        <f t="shared" si="88"/>
        <v>1712.6835452194791</v>
      </c>
      <c r="I160" s="9">
        <f t="shared" si="88"/>
        <v>1878.456051622009</v>
      </c>
      <c r="J160" s="9">
        <f t="shared" si="88"/>
        <v>2053.817716510327</v>
      </c>
      <c r="K160" s="9">
        <f t="shared" si="88"/>
        <v>2239.6330191353486</v>
      </c>
      <c r="L160" s="9">
        <f t="shared" si="88"/>
        <v>2436.810063563603</v>
      </c>
      <c r="M160" s="9">
        <f t="shared" si="88"/>
        <v>2646.3027759521283</v>
      </c>
      <c r="N160" s="9">
        <f t="shared" si="88"/>
        <v>2869.1132123284947</v>
      </c>
      <c r="O160" s="9">
        <f t="shared" si="88"/>
        <v>3104.7939824268274</v>
      </c>
      <c r="P160" s="9">
        <f t="shared" si="88"/>
        <v>3354.450795409356</v>
      </c>
      <c r="Q160" s="9">
        <f t="shared" si="88"/>
        <v>3619.2451335954584</v>
      </c>
      <c r="R160" s="9">
        <f t="shared" si="88"/>
        <v>3900.3970606274906</v>
      </c>
      <c r="S160" s="9">
        <f t="shared" si="88"/>
        <v>4199.188170825215</v>
      </c>
      <c r="T160" s="9">
        <f t="shared" si="88"/>
        <v>4513.96468681948</v>
      </c>
      <c r="U160" s="9">
        <f t="shared" si="88"/>
        <v>4849.140712911577</v>
      </c>
      <c r="V160" s="9">
        <f t="shared" si="88"/>
        <v>5203.201651978326</v>
      </c>
      <c r="W160" s="9">
        <f t="shared" si="88"/>
        <v>5579.207794135259</v>
      </c>
      <c r="X160" s="9">
        <f t="shared" si="88"/>
        <v>5975.798085782355</v>
      </c>
      <c r="Y160" s="9">
        <f t="shared" si="88"/>
        <v>6397.6940880894235</v>
      </c>
      <c r="Z160" s="9">
        <f t="shared" si="88"/>
        <v>6843.704134432562</v>
      </c>
      <c r="AA160" s="9">
        <f t="shared" si="88"/>
        <v>7315.727696770402</v>
      </c>
      <c r="AB160" s="9">
        <f t="shared" si="88"/>
        <v>7815.759971449786</v>
      </c>
      <c r="AC160" s="9">
        <f t="shared" si="88"/>
        <v>8344.396695456775</v>
      </c>
      <c r="AD160" s="9">
        <f t="shared" si="88"/>
        <v>8903.83920468149</v>
      </c>
      <c r="AE160" s="9">
        <f t="shared" si="88"/>
        <v>9496.399746345516</v>
      </c>
      <c r="AF160" s="9">
        <f t="shared" si="88"/>
        <v>10123.00705834994</v>
      </c>
      <c r="AG160" s="9">
        <f t="shared" si="88"/>
        <v>10784.712228942075</v>
      </c>
      <c r="AH160" s="9">
        <f t="shared" si="88"/>
        <v>11484.194850770798</v>
      </c>
      <c r="AI160" s="9">
        <f t="shared" si="88"/>
        <v>12224.269484106222</v>
      </c>
      <c r="AJ160" s="9">
        <f t="shared" si="88"/>
        <v>13007.892444740293</v>
      </c>
      <c r="AK160" s="9">
        <f t="shared" si="88"/>
        <v>13836.66893286322</v>
      </c>
      <c r="AL160" s="9">
        <f t="shared" si="88"/>
        <v>14712.360520027734</v>
      </c>
      <c r="AM160" s="9">
        <f t="shared" si="88"/>
        <v>15636.893012171322</v>
      </c>
      <c r="AN160" s="9">
        <f t="shared" si="88"/>
        <v>16613.864707567784</v>
      </c>
      <c r="AO160" s="9">
        <f t="shared" si="88"/>
        <v>17647.05506952558</v>
      </c>
      <c r="AP160" s="9">
        <f t="shared" si="88"/>
        <v>18738.933834644446</v>
      </c>
      <c r="AQ160" s="9">
        <f t="shared" si="88"/>
        <v>19892.17057848495</v>
      </c>
      <c r="AR160" s="9">
        <f t="shared" si="88"/>
        <v>21109.644761601816</v>
      </c>
      <c r="AS160" s="9">
        <f t="shared" si="88"/>
        <v>22395.956280042225</v>
      </c>
      <c r="AT160" s="9">
        <f t="shared" si="88"/>
        <v>23755.93654561907</v>
      </c>
      <c r="AU160" s="9">
        <f t="shared" si="88"/>
        <v>25193.160122537753</v>
      </c>
      <c r="AV160" s="9">
        <f t="shared" si="88"/>
        <v>26709.956948287876</v>
      </c>
      <c r="AW160" s="9">
        <f t="shared" si="88"/>
        <v>28311.92516811042</v>
      </c>
      <c r="AX160" s="9">
        <f t="shared" si="88"/>
        <v>30001.944613820437</v>
      </c>
      <c r="AY160" s="9">
        <f t="shared" si="88"/>
        <v>31787.69095930813</v>
      </c>
      <c r="AZ160" s="9">
        <f t="shared" si="88"/>
        <v>33672.650586662065</v>
      </c>
      <c r="BA160" s="9">
        <f t="shared" si="88"/>
        <v>35663.63619855926</v>
      </c>
      <c r="BB160" s="9">
        <f t="shared" si="88"/>
        <v>37764.80321435386</v>
      </c>
      <c r="BC160" s="9">
        <f t="shared" si="88"/>
        <v>39982.16698917286</v>
      </c>
      <c r="BD160" s="9">
        <f t="shared" si="88"/>
        <v>42322.12089729687</v>
      </c>
      <c r="BE160" s="9">
        <f t="shared" si="88"/>
        <v>44791.4553231737</v>
      </c>
    </row>
    <row r="161" spans="1:57" ht="12.75">
      <c r="A161" s="21" t="s">
        <v>164</v>
      </c>
      <c r="B161" s="9">
        <f>IF((B$157&gt;B112),+((B112-B111)*0.25),+(IF((B$157-B111)&gt;0,((B$157-B111)*0.25),0)))</f>
        <v>0</v>
      </c>
      <c r="C161" s="9">
        <f aca="true" t="shared" si="89" ref="C161:BE161">IF((C$157&gt;C112),+((C112-C111)*0.25),+(IF((C$157-C111)&gt;0,((C$157-C111)*0.25),0)))</f>
        <v>0</v>
      </c>
      <c r="D161" s="9">
        <f t="shared" si="89"/>
        <v>0</v>
      </c>
      <c r="E161" s="9">
        <f t="shared" si="89"/>
        <v>0</v>
      </c>
      <c r="F161" s="9">
        <f t="shared" si="89"/>
        <v>0</v>
      </c>
      <c r="G161" s="9">
        <f t="shared" si="89"/>
        <v>0</v>
      </c>
      <c r="H161" s="9">
        <f t="shared" si="89"/>
        <v>0</v>
      </c>
      <c r="I161" s="9">
        <f t="shared" si="89"/>
        <v>0</v>
      </c>
      <c r="J161" s="9">
        <f t="shared" si="89"/>
        <v>0</v>
      </c>
      <c r="K161" s="9">
        <f t="shared" si="89"/>
        <v>0</v>
      </c>
      <c r="L161" s="9">
        <f t="shared" si="89"/>
        <v>0</v>
      </c>
      <c r="M161" s="9">
        <f t="shared" si="89"/>
        <v>0</v>
      </c>
      <c r="N161" s="9">
        <f t="shared" si="89"/>
        <v>0</v>
      </c>
      <c r="O161" s="9">
        <f t="shared" si="89"/>
        <v>0</v>
      </c>
      <c r="P161" s="9">
        <f t="shared" si="89"/>
        <v>0</v>
      </c>
      <c r="Q161" s="9">
        <f t="shared" si="89"/>
        <v>0</v>
      </c>
      <c r="R161" s="9">
        <f t="shared" si="89"/>
        <v>0</v>
      </c>
      <c r="S161" s="9">
        <f t="shared" si="89"/>
        <v>0</v>
      </c>
      <c r="T161" s="9">
        <f t="shared" si="89"/>
        <v>0</v>
      </c>
      <c r="U161" s="9">
        <f t="shared" si="89"/>
        <v>0</v>
      </c>
      <c r="V161" s="9">
        <f t="shared" si="89"/>
        <v>0</v>
      </c>
      <c r="W161" s="9">
        <f t="shared" si="89"/>
        <v>0</v>
      </c>
      <c r="X161" s="9">
        <f t="shared" si="89"/>
        <v>0</v>
      </c>
      <c r="Y161" s="9">
        <f t="shared" si="89"/>
        <v>0</v>
      </c>
      <c r="Z161" s="9">
        <f t="shared" si="89"/>
        <v>0</v>
      </c>
      <c r="AA161" s="9">
        <f t="shared" si="89"/>
        <v>0</v>
      </c>
      <c r="AB161" s="9">
        <f t="shared" si="89"/>
        <v>0</v>
      </c>
      <c r="AC161" s="9">
        <f t="shared" si="89"/>
        <v>0</v>
      </c>
      <c r="AD161" s="9">
        <f t="shared" si="89"/>
        <v>0</v>
      </c>
      <c r="AE161" s="9">
        <f t="shared" si="89"/>
        <v>0</v>
      </c>
      <c r="AF161" s="9">
        <f t="shared" si="89"/>
        <v>0</v>
      </c>
      <c r="AG161" s="9">
        <f t="shared" si="89"/>
        <v>0</v>
      </c>
      <c r="AH161" s="9">
        <f t="shared" si="89"/>
        <v>0</v>
      </c>
      <c r="AI161" s="9">
        <f t="shared" si="89"/>
        <v>0</v>
      </c>
      <c r="AJ161" s="9">
        <f t="shared" si="89"/>
        <v>0</v>
      </c>
      <c r="AK161" s="9">
        <f t="shared" si="89"/>
        <v>0</v>
      </c>
      <c r="AL161" s="9">
        <f t="shared" si="89"/>
        <v>0</v>
      </c>
      <c r="AM161" s="9">
        <f t="shared" si="89"/>
        <v>0</v>
      </c>
      <c r="AN161" s="9">
        <f t="shared" si="89"/>
        <v>0</v>
      </c>
      <c r="AO161" s="9">
        <f t="shared" si="89"/>
        <v>0</v>
      </c>
      <c r="AP161" s="9">
        <f t="shared" si="89"/>
        <v>0</v>
      </c>
      <c r="AQ161" s="9">
        <f t="shared" si="89"/>
        <v>0</v>
      </c>
      <c r="AR161" s="9">
        <f t="shared" si="89"/>
        <v>0</v>
      </c>
      <c r="AS161" s="9">
        <f t="shared" si="89"/>
        <v>0</v>
      </c>
      <c r="AT161" s="9">
        <f t="shared" si="89"/>
        <v>0</v>
      </c>
      <c r="AU161" s="9">
        <f t="shared" si="89"/>
        <v>0</v>
      </c>
      <c r="AV161" s="9">
        <f t="shared" si="89"/>
        <v>0</v>
      </c>
      <c r="AW161" s="9">
        <f t="shared" si="89"/>
        <v>0</v>
      </c>
      <c r="AX161" s="9">
        <f t="shared" si="89"/>
        <v>0</v>
      </c>
      <c r="AY161" s="9">
        <f t="shared" si="89"/>
        <v>0</v>
      </c>
      <c r="AZ161" s="9">
        <f t="shared" si="89"/>
        <v>0</v>
      </c>
      <c r="BA161" s="9">
        <f t="shared" si="89"/>
        <v>0</v>
      </c>
      <c r="BB161" s="9">
        <f t="shared" si="89"/>
        <v>0</v>
      </c>
      <c r="BC161" s="9">
        <f t="shared" si="89"/>
        <v>0</v>
      </c>
      <c r="BD161" s="9">
        <f t="shared" si="89"/>
        <v>0</v>
      </c>
      <c r="BE161" s="9">
        <f t="shared" si="89"/>
        <v>0</v>
      </c>
    </row>
    <row r="162" spans="1:57" ht="12.75">
      <c r="A162" s="21" t="s">
        <v>105</v>
      </c>
      <c r="B162" s="9">
        <f>IF((B$157&gt;B113),+((B113-B112)*0.28),+(IF((B$157-B112)&gt;0,((B$157-B112)*0.28),0)))</f>
        <v>0</v>
      </c>
      <c r="C162" s="9">
        <f aca="true" t="shared" si="90" ref="C162:BE162">IF((C$157&gt;C113),+((C113-C112)*0.28),+(IF((C$157-C112)&gt;0,((C$157-C112)*0.28),0)))</f>
        <v>0</v>
      </c>
      <c r="D162" s="9">
        <f t="shared" si="90"/>
        <v>0</v>
      </c>
      <c r="E162" s="9">
        <f t="shared" si="90"/>
        <v>0</v>
      </c>
      <c r="F162" s="9">
        <f t="shared" si="90"/>
        <v>0</v>
      </c>
      <c r="G162" s="9">
        <f t="shared" si="90"/>
        <v>0</v>
      </c>
      <c r="H162" s="9">
        <f t="shared" si="90"/>
        <v>0</v>
      </c>
      <c r="I162" s="9">
        <f t="shared" si="90"/>
        <v>0</v>
      </c>
      <c r="J162" s="9">
        <f t="shared" si="90"/>
        <v>0</v>
      </c>
      <c r="K162" s="9">
        <f t="shared" si="90"/>
        <v>0</v>
      </c>
      <c r="L162" s="9">
        <f t="shared" si="90"/>
        <v>0</v>
      </c>
      <c r="M162" s="9">
        <f t="shared" si="90"/>
        <v>0</v>
      </c>
      <c r="N162" s="9">
        <f t="shared" si="90"/>
        <v>0</v>
      </c>
      <c r="O162" s="9">
        <f t="shared" si="90"/>
        <v>0</v>
      </c>
      <c r="P162" s="9">
        <f t="shared" si="90"/>
        <v>0</v>
      </c>
      <c r="Q162" s="9">
        <f t="shared" si="90"/>
        <v>0</v>
      </c>
      <c r="R162" s="9">
        <f t="shared" si="90"/>
        <v>0</v>
      </c>
      <c r="S162" s="9">
        <f t="shared" si="90"/>
        <v>0</v>
      </c>
      <c r="T162" s="9">
        <f t="shared" si="90"/>
        <v>0</v>
      </c>
      <c r="U162" s="9">
        <f t="shared" si="90"/>
        <v>0</v>
      </c>
      <c r="V162" s="9">
        <f t="shared" si="90"/>
        <v>0</v>
      </c>
      <c r="W162" s="9">
        <f t="shared" si="90"/>
        <v>0</v>
      </c>
      <c r="X162" s="9">
        <f t="shared" si="90"/>
        <v>0</v>
      </c>
      <c r="Y162" s="9">
        <f t="shared" si="90"/>
        <v>0</v>
      </c>
      <c r="Z162" s="9">
        <f t="shared" si="90"/>
        <v>0</v>
      </c>
      <c r="AA162" s="9">
        <f t="shared" si="90"/>
        <v>0</v>
      </c>
      <c r="AB162" s="9">
        <f t="shared" si="90"/>
        <v>0</v>
      </c>
      <c r="AC162" s="9">
        <f t="shared" si="90"/>
        <v>0</v>
      </c>
      <c r="AD162" s="9">
        <f t="shared" si="90"/>
        <v>0</v>
      </c>
      <c r="AE162" s="9">
        <f t="shared" si="90"/>
        <v>0</v>
      </c>
      <c r="AF162" s="9">
        <f t="shared" si="90"/>
        <v>0</v>
      </c>
      <c r="AG162" s="9">
        <f t="shared" si="90"/>
        <v>0</v>
      </c>
      <c r="AH162" s="9">
        <f t="shared" si="90"/>
        <v>0</v>
      </c>
      <c r="AI162" s="9">
        <f t="shared" si="90"/>
        <v>0</v>
      </c>
      <c r="AJ162" s="9">
        <f t="shared" si="90"/>
        <v>0</v>
      </c>
      <c r="AK162" s="9">
        <f t="shared" si="90"/>
        <v>0</v>
      </c>
      <c r="AL162" s="9">
        <f t="shared" si="90"/>
        <v>0</v>
      </c>
      <c r="AM162" s="9">
        <f t="shared" si="90"/>
        <v>0</v>
      </c>
      <c r="AN162" s="9">
        <f t="shared" si="90"/>
        <v>0</v>
      </c>
      <c r="AO162" s="9">
        <f t="shared" si="90"/>
        <v>0</v>
      </c>
      <c r="AP162" s="9">
        <f t="shared" si="90"/>
        <v>0</v>
      </c>
      <c r="AQ162" s="9">
        <f t="shared" si="90"/>
        <v>0</v>
      </c>
      <c r="AR162" s="9">
        <f t="shared" si="90"/>
        <v>0</v>
      </c>
      <c r="AS162" s="9">
        <f t="shared" si="90"/>
        <v>0</v>
      </c>
      <c r="AT162" s="9">
        <f t="shared" si="90"/>
        <v>0</v>
      </c>
      <c r="AU162" s="9">
        <f t="shared" si="90"/>
        <v>0</v>
      </c>
      <c r="AV162" s="9">
        <f t="shared" si="90"/>
        <v>0</v>
      </c>
      <c r="AW162" s="9">
        <f t="shared" si="90"/>
        <v>0</v>
      </c>
      <c r="AX162" s="9">
        <f t="shared" si="90"/>
        <v>0</v>
      </c>
      <c r="AY162" s="9">
        <f t="shared" si="90"/>
        <v>0</v>
      </c>
      <c r="AZ162" s="9">
        <f t="shared" si="90"/>
        <v>0</v>
      </c>
      <c r="BA162" s="9">
        <f t="shared" si="90"/>
        <v>0</v>
      </c>
      <c r="BB162" s="9">
        <f t="shared" si="90"/>
        <v>0</v>
      </c>
      <c r="BC162" s="9">
        <f t="shared" si="90"/>
        <v>0</v>
      </c>
      <c r="BD162" s="9">
        <f t="shared" si="90"/>
        <v>0</v>
      </c>
      <c r="BE162" s="9">
        <f t="shared" si="90"/>
        <v>0</v>
      </c>
    </row>
    <row r="163" spans="1:57" ht="12.75">
      <c r="A163" s="21" t="s">
        <v>165</v>
      </c>
      <c r="B163" s="9">
        <f>IF((B$157&gt;B114),+((B114-B113)*0.33),+(IF((B$157-B113)&gt;0,((B$157-B113)*0.33),0)))</f>
        <v>0</v>
      </c>
      <c r="C163" s="9">
        <f aca="true" t="shared" si="91" ref="C163:BE163">IF((C$157&gt;C114),+((C114-C113)*0.33),+(IF((C$157-C113)&gt;0,((C$157-C113)*0.33),0)))</f>
        <v>0</v>
      </c>
      <c r="D163" s="9">
        <f t="shared" si="91"/>
        <v>0</v>
      </c>
      <c r="E163" s="9">
        <f t="shared" si="91"/>
        <v>0</v>
      </c>
      <c r="F163" s="9">
        <f t="shared" si="91"/>
        <v>0</v>
      </c>
      <c r="G163" s="9">
        <f t="shared" si="91"/>
        <v>0</v>
      </c>
      <c r="H163" s="9">
        <f t="shared" si="91"/>
        <v>0</v>
      </c>
      <c r="I163" s="9">
        <f t="shared" si="91"/>
        <v>0</v>
      </c>
      <c r="J163" s="9">
        <f t="shared" si="91"/>
        <v>0</v>
      </c>
      <c r="K163" s="9">
        <f t="shared" si="91"/>
        <v>0</v>
      </c>
      <c r="L163" s="9">
        <f t="shared" si="91"/>
        <v>0</v>
      </c>
      <c r="M163" s="9">
        <f t="shared" si="91"/>
        <v>0</v>
      </c>
      <c r="N163" s="9">
        <f t="shared" si="91"/>
        <v>0</v>
      </c>
      <c r="O163" s="9">
        <f t="shared" si="91"/>
        <v>0</v>
      </c>
      <c r="P163" s="9">
        <f t="shared" si="91"/>
        <v>0</v>
      </c>
      <c r="Q163" s="9">
        <f t="shared" si="91"/>
        <v>0</v>
      </c>
      <c r="R163" s="9">
        <f t="shared" si="91"/>
        <v>0</v>
      </c>
      <c r="S163" s="9">
        <f t="shared" si="91"/>
        <v>0</v>
      </c>
      <c r="T163" s="9">
        <f t="shared" si="91"/>
        <v>0</v>
      </c>
      <c r="U163" s="9">
        <f t="shared" si="91"/>
        <v>0</v>
      </c>
      <c r="V163" s="9">
        <f t="shared" si="91"/>
        <v>0</v>
      </c>
      <c r="W163" s="9">
        <f t="shared" si="91"/>
        <v>0</v>
      </c>
      <c r="X163" s="9">
        <f t="shared" si="91"/>
        <v>0</v>
      </c>
      <c r="Y163" s="9">
        <f t="shared" si="91"/>
        <v>0</v>
      </c>
      <c r="Z163" s="9">
        <f t="shared" si="91"/>
        <v>0</v>
      </c>
      <c r="AA163" s="9">
        <f t="shared" si="91"/>
        <v>0</v>
      </c>
      <c r="AB163" s="9">
        <f t="shared" si="91"/>
        <v>0</v>
      </c>
      <c r="AC163" s="9">
        <f t="shared" si="91"/>
        <v>0</v>
      </c>
      <c r="AD163" s="9">
        <f t="shared" si="91"/>
        <v>0</v>
      </c>
      <c r="AE163" s="9">
        <f t="shared" si="91"/>
        <v>0</v>
      </c>
      <c r="AF163" s="9">
        <f t="shared" si="91"/>
        <v>0</v>
      </c>
      <c r="AG163" s="9">
        <f t="shared" si="91"/>
        <v>0</v>
      </c>
      <c r="AH163" s="9">
        <f t="shared" si="91"/>
        <v>0</v>
      </c>
      <c r="AI163" s="9">
        <f t="shared" si="91"/>
        <v>0</v>
      </c>
      <c r="AJ163" s="9">
        <f t="shared" si="91"/>
        <v>0</v>
      </c>
      <c r="AK163" s="9">
        <f t="shared" si="91"/>
        <v>0</v>
      </c>
      <c r="AL163" s="9">
        <f t="shared" si="91"/>
        <v>0</v>
      </c>
      <c r="AM163" s="9">
        <f t="shared" si="91"/>
        <v>0</v>
      </c>
      <c r="AN163" s="9">
        <f t="shared" si="91"/>
        <v>0</v>
      </c>
      <c r="AO163" s="9">
        <f t="shared" si="91"/>
        <v>0</v>
      </c>
      <c r="AP163" s="9">
        <f t="shared" si="91"/>
        <v>0</v>
      </c>
      <c r="AQ163" s="9">
        <f t="shared" si="91"/>
        <v>0</v>
      </c>
      <c r="AR163" s="9">
        <f t="shared" si="91"/>
        <v>0</v>
      </c>
      <c r="AS163" s="9">
        <f t="shared" si="91"/>
        <v>0</v>
      </c>
      <c r="AT163" s="9">
        <f t="shared" si="91"/>
        <v>0</v>
      </c>
      <c r="AU163" s="9">
        <f t="shared" si="91"/>
        <v>0</v>
      </c>
      <c r="AV163" s="9">
        <f t="shared" si="91"/>
        <v>0</v>
      </c>
      <c r="AW163" s="9">
        <f t="shared" si="91"/>
        <v>0</v>
      </c>
      <c r="AX163" s="9">
        <f t="shared" si="91"/>
        <v>0</v>
      </c>
      <c r="AY163" s="9">
        <f t="shared" si="91"/>
        <v>0</v>
      </c>
      <c r="AZ163" s="9">
        <f t="shared" si="91"/>
        <v>0</v>
      </c>
      <c r="BA163" s="9">
        <f t="shared" si="91"/>
        <v>0</v>
      </c>
      <c r="BB163" s="9">
        <f t="shared" si="91"/>
        <v>0</v>
      </c>
      <c r="BC163" s="9">
        <f t="shared" si="91"/>
        <v>0</v>
      </c>
      <c r="BD163" s="9">
        <f t="shared" si="91"/>
        <v>0</v>
      </c>
      <c r="BE163" s="9">
        <f t="shared" si="91"/>
        <v>0</v>
      </c>
    </row>
    <row r="164" spans="1:57" ht="13.5" thickBot="1">
      <c r="A164" s="21" t="s">
        <v>166</v>
      </c>
      <c r="B164" s="23">
        <f>IF((B$157&gt;B115),+((B$157-B115)*0.35),0)</f>
        <v>0</v>
      </c>
      <c r="C164" s="23">
        <f aca="true" t="shared" si="92" ref="C164:BE164">IF((C$157&gt;C115),+((C$157-C115)*0.35),0)</f>
        <v>0</v>
      </c>
      <c r="D164" s="23">
        <f t="shared" si="92"/>
        <v>0</v>
      </c>
      <c r="E164" s="23">
        <f t="shared" si="92"/>
        <v>0</v>
      </c>
      <c r="F164" s="23">
        <f t="shared" si="92"/>
        <v>0</v>
      </c>
      <c r="G164" s="23">
        <f t="shared" si="92"/>
        <v>0</v>
      </c>
      <c r="H164" s="23">
        <f t="shared" si="92"/>
        <v>0</v>
      </c>
      <c r="I164" s="23">
        <f t="shared" si="92"/>
        <v>0</v>
      </c>
      <c r="J164" s="23">
        <f t="shared" si="92"/>
        <v>0</v>
      </c>
      <c r="K164" s="23">
        <f t="shared" si="92"/>
        <v>0</v>
      </c>
      <c r="L164" s="23">
        <f t="shared" si="92"/>
        <v>0</v>
      </c>
      <c r="M164" s="23">
        <f t="shared" si="92"/>
        <v>0</v>
      </c>
      <c r="N164" s="23">
        <f t="shared" si="92"/>
        <v>0</v>
      </c>
      <c r="O164" s="23">
        <f t="shared" si="92"/>
        <v>0</v>
      </c>
      <c r="P164" s="23">
        <f t="shared" si="92"/>
        <v>0</v>
      </c>
      <c r="Q164" s="23">
        <f t="shared" si="92"/>
        <v>0</v>
      </c>
      <c r="R164" s="23">
        <f t="shared" si="92"/>
        <v>0</v>
      </c>
      <c r="S164" s="23">
        <f t="shared" si="92"/>
        <v>0</v>
      </c>
      <c r="T164" s="23">
        <f t="shared" si="92"/>
        <v>0</v>
      </c>
      <c r="U164" s="23">
        <f t="shared" si="92"/>
        <v>0</v>
      </c>
      <c r="V164" s="23">
        <f t="shared" si="92"/>
        <v>0</v>
      </c>
      <c r="W164" s="23">
        <f t="shared" si="92"/>
        <v>0</v>
      </c>
      <c r="X164" s="23">
        <f t="shared" si="92"/>
        <v>0</v>
      </c>
      <c r="Y164" s="23">
        <f t="shared" si="92"/>
        <v>0</v>
      </c>
      <c r="Z164" s="23">
        <f t="shared" si="92"/>
        <v>0</v>
      </c>
      <c r="AA164" s="23">
        <f t="shared" si="92"/>
        <v>0</v>
      </c>
      <c r="AB164" s="23">
        <f t="shared" si="92"/>
        <v>0</v>
      </c>
      <c r="AC164" s="23">
        <f t="shared" si="92"/>
        <v>0</v>
      </c>
      <c r="AD164" s="23">
        <f t="shared" si="92"/>
        <v>0</v>
      </c>
      <c r="AE164" s="23">
        <f t="shared" si="92"/>
        <v>0</v>
      </c>
      <c r="AF164" s="23">
        <f t="shared" si="92"/>
        <v>0</v>
      </c>
      <c r="AG164" s="23">
        <f t="shared" si="92"/>
        <v>0</v>
      </c>
      <c r="AH164" s="23">
        <f t="shared" si="92"/>
        <v>0</v>
      </c>
      <c r="AI164" s="23">
        <f t="shared" si="92"/>
        <v>0</v>
      </c>
      <c r="AJ164" s="23">
        <f t="shared" si="92"/>
        <v>0</v>
      </c>
      <c r="AK164" s="23">
        <f t="shared" si="92"/>
        <v>0</v>
      </c>
      <c r="AL164" s="23">
        <f t="shared" si="92"/>
        <v>0</v>
      </c>
      <c r="AM164" s="23">
        <f t="shared" si="92"/>
        <v>0</v>
      </c>
      <c r="AN164" s="23">
        <f t="shared" si="92"/>
        <v>0</v>
      </c>
      <c r="AO164" s="23">
        <f t="shared" si="92"/>
        <v>0</v>
      </c>
      <c r="AP164" s="23">
        <f t="shared" si="92"/>
        <v>0</v>
      </c>
      <c r="AQ164" s="23">
        <f t="shared" si="92"/>
        <v>0</v>
      </c>
      <c r="AR164" s="23">
        <f t="shared" si="92"/>
        <v>0</v>
      </c>
      <c r="AS164" s="23">
        <f t="shared" si="92"/>
        <v>0</v>
      </c>
      <c r="AT164" s="23">
        <f t="shared" si="92"/>
        <v>0</v>
      </c>
      <c r="AU164" s="23">
        <f t="shared" si="92"/>
        <v>0</v>
      </c>
      <c r="AV164" s="23">
        <f t="shared" si="92"/>
        <v>0</v>
      </c>
      <c r="AW164" s="23">
        <f t="shared" si="92"/>
        <v>0</v>
      </c>
      <c r="AX164" s="23">
        <f t="shared" si="92"/>
        <v>0</v>
      </c>
      <c r="AY164" s="23">
        <f t="shared" si="92"/>
        <v>0</v>
      </c>
      <c r="AZ164" s="23">
        <f t="shared" si="92"/>
        <v>0</v>
      </c>
      <c r="BA164" s="23">
        <f t="shared" si="92"/>
        <v>0</v>
      </c>
      <c r="BB164" s="23">
        <f t="shared" si="92"/>
        <v>0</v>
      </c>
      <c r="BC164" s="23">
        <f t="shared" si="92"/>
        <v>0</v>
      </c>
      <c r="BD164" s="23">
        <f t="shared" si="92"/>
        <v>0</v>
      </c>
      <c r="BE164" s="23">
        <f t="shared" si="92"/>
        <v>0</v>
      </c>
    </row>
    <row r="165" spans="1:57" ht="12.75">
      <c r="A165" s="19" t="s">
        <v>106</v>
      </c>
      <c r="B165" s="9">
        <f>SUM(B159:B164)</f>
        <v>2417.5</v>
      </c>
      <c r="C165" s="9">
        <f>SUM(C159:C164)</f>
        <v>2592.7</v>
      </c>
      <c r="D165" s="9">
        <f>SUM(D159:D164)</f>
        <v>2777.608</v>
      </c>
      <c r="E165" s="9">
        <f>SUM(E159:E164)</f>
        <v>2971.8673199999994</v>
      </c>
      <c r="F165" s="9">
        <f>SUM(F159:F164)</f>
        <v>3177.1537627999996</v>
      </c>
      <c r="G165" s="9">
        <f>SUM(G159:G164)</f>
        <v>3394.1772508119993</v>
      </c>
      <c r="H165" s="9">
        <f>SUM(H159:H164)</f>
        <v>3622.683545219479</v>
      </c>
      <c r="I165" s="9">
        <f>SUM(I159:I164)</f>
        <v>3864.456051622009</v>
      </c>
      <c r="J165" s="9">
        <f>SUM(J159:J164)</f>
        <v>4118.817716510327</v>
      </c>
      <c r="K165" s="9">
        <f>SUM(K159:K164)</f>
        <v>4387.633019135348</v>
      </c>
      <c r="L165" s="9">
        <f>SUM(L159:L164)</f>
        <v>4670.810063563603</v>
      </c>
      <c r="M165" s="9">
        <f>SUM(M159:M164)</f>
        <v>4969.302775952128</v>
      </c>
      <c r="N165" s="9">
        <f>SUM(N159:N164)</f>
        <v>5285.113212328495</v>
      </c>
      <c r="O165" s="9">
        <f>SUM(O159:O164)</f>
        <v>5617.793982426827</v>
      </c>
      <c r="P165" s="9">
        <f>SUM(P159:P164)</f>
        <v>5968.450795409356</v>
      </c>
      <c r="Q165" s="9">
        <f>SUM(Q159:Q164)</f>
        <v>6338.245133595458</v>
      </c>
      <c r="R165" s="9">
        <f>SUM(R159:R164)</f>
        <v>6728.397060627491</v>
      </c>
      <c r="S165" s="9">
        <f>SUM(S159:S164)</f>
        <v>7140.188170825215</v>
      </c>
      <c r="T165" s="9">
        <f>SUM(T159:T164)</f>
        <v>7572.96468681948</v>
      </c>
      <c r="U165" s="9">
        <f>SUM(U159:U164)</f>
        <v>8030.140712911577</v>
      </c>
      <c r="V165" s="9">
        <f>SUM(V159:V164)</f>
        <v>8511.201651978325</v>
      </c>
      <c r="W165" s="9">
        <f>SUM(W159:W164)</f>
        <v>9019.207794135258</v>
      </c>
      <c r="X165" s="9">
        <f>SUM(X159:X164)</f>
        <v>9553.798085782355</v>
      </c>
      <c r="Y165" s="9">
        <f>SUM(Y159:Y164)</f>
        <v>10118.694088089424</v>
      </c>
      <c r="Z165" s="9">
        <f>SUM(Z159:Z164)</f>
        <v>10713.704134432563</v>
      </c>
      <c r="AA165" s="9">
        <f>SUM(AA159:AA164)</f>
        <v>11340.727696770402</v>
      </c>
      <c r="AB165" s="9">
        <f>SUM(AB159:AB164)</f>
        <v>12001.759971449785</v>
      </c>
      <c r="AC165" s="9">
        <f>SUM(AC159:AC164)</f>
        <v>12697.396695456775</v>
      </c>
      <c r="AD165" s="9">
        <f>SUM(AD159:AD164)</f>
        <v>13430.83920468149</v>
      </c>
      <c r="AE165" s="9">
        <f>SUM(AE159:AE164)</f>
        <v>14204.399746345516</v>
      </c>
      <c r="AF165" s="9">
        <f>SUM(AF159:AF164)</f>
        <v>15019.00705834994</v>
      </c>
      <c r="AG165" s="9">
        <f>SUM(AG159:AG164)</f>
        <v>15876.712228942075</v>
      </c>
      <c r="AH165" s="9">
        <f>SUM(AH159:AH164)</f>
        <v>16780.1948507708</v>
      </c>
      <c r="AI165" s="9">
        <f>SUM(AI159:AI164)</f>
        <v>17732.269484106222</v>
      </c>
      <c r="AJ165" s="9">
        <f>SUM(AJ159:AJ164)</f>
        <v>18735.892444740293</v>
      </c>
      <c r="AK165" s="9">
        <f>SUM(AK159:AK164)</f>
        <v>19793.66893286322</v>
      </c>
      <c r="AL165" s="9">
        <f>SUM(AL159:AL164)</f>
        <v>20907.360520027734</v>
      </c>
      <c r="AM165" s="9">
        <f>SUM(AM159:AM164)</f>
        <v>22079.89301217132</v>
      </c>
      <c r="AN165" s="9">
        <f>SUM(AN159:AN164)</f>
        <v>23314.864707567784</v>
      </c>
      <c r="AO165" s="9">
        <f>SUM(AO159:AO164)</f>
        <v>24616.05506952558</v>
      </c>
      <c r="AP165" s="9">
        <f>SUM(AP159:AP164)</f>
        <v>25986.933834644446</v>
      </c>
      <c r="AQ165" s="9">
        <f>SUM(AQ159:AQ164)</f>
        <v>27430.17057848495</v>
      </c>
      <c r="AR165" s="9">
        <f>SUM(AR159:AR164)</f>
        <v>28949.644761601816</v>
      </c>
      <c r="AS165" s="9">
        <f>SUM(AS159:AS164)</f>
        <v>30549.956280042225</v>
      </c>
      <c r="AT165" s="9">
        <f>SUM(AT159:AT164)</f>
        <v>32235.93654561907</v>
      </c>
      <c r="AU165" s="9">
        <f>SUM(AU159:AU164)</f>
        <v>34012.16012253775</v>
      </c>
      <c r="AV165" s="9">
        <f>SUM(AV159:AV164)</f>
        <v>35881.95694828787</v>
      </c>
      <c r="AW165" s="9">
        <f>SUM(AW159:AW164)</f>
        <v>37850.92516811042</v>
      </c>
      <c r="AX165" s="9">
        <f>SUM(AX159:AX164)</f>
        <v>39922.94461382044</v>
      </c>
      <c r="AY165" s="9">
        <f>SUM(AY159:AY164)</f>
        <v>42105.69095930813</v>
      </c>
      <c r="AZ165" s="9">
        <f>SUM(AZ159:AZ164)</f>
        <v>44403.650586662065</v>
      </c>
      <c r="BA165" s="9">
        <f>SUM(BA159:BA164)</f>
        <v>46823.63619855926</v>
      </c>
      <c r="BB165" s="9">
        <f>SUM(BB159:BB164)</f>
        <v>49370.80321435386</v>
      </c>
      <c r="BC165" s="9">
        <f>SUM(BC159:BC164)</f>
        <v>52052.16698917286</v>
      </c>
      <c r="BD165" s="9">
        <f>SUM(BD159:BD164)</f>
        <v>54875.12089729687</v>
      </c>
      <c r="BE165" s="9">
        <f>SUM(BE159:BE164)</f>
        <v>57846.4553231737</v>
      </c>
    </row>
    <row r="166" spans="1:57" ht="12.75">
      <c r="A166" s="19"/>
      <c r="B166" s="9" t="s">
        <v>107</v>
      </c>
      <c r="C166" s="9" t="s">
        <v>107</v>
      </c>
      <c r="D166" s="9" t="s">
        <v>107</v>
      </c>
      <c r="E166" s="9" t="s">
        <v>107</v>
      </c>
      <c r="F166" s="9" t="s">
        <v>107</v>
      </c>
      <c r="G166" s="9" t="s">
        <v>107</v>
      </c>
      <c r="H166" s="9" t="s">
        <v>107</v>
      </c>
      <c r="I166" s="9" t="s">
        <v>107</v>
      </c>
      <c r="J166" s="9" t="s">
        <v>107</v>
      </c>
      <c r="K166" s="9" t="s">
        <v>107</v>
      </c>
      <c r="L166" s="9" t="s">
        <v>107</v>
      </c>
      <c r="M166" s="9" t="s">
        <v>107</v>
      </c>
      <c r="N166" s="9" t="s">
        <v>107</v>
      </c>
      <c r="O166" s="9" t="s">
        <v>107</v>
      </c>
      <c r="P166" s="9" t="s">
        <v>107</v>
      </c>
      <c r="Q166" s="9" t="s">
        <v>107</v>
      </c>
      <c r="R166" s="9" t="s">
        <v>107</v>
      </c>
      <c r="S166" s="9" t="s">
        <v>107</v>
      </c>
      <c r="T166" s="9" t="s">
        <v>107</v>
      </c>
      <c r="U166" s="9" t="s">
        <v>107</v>
      </c>
      <c r="V166" s="9" t="s">
        <v>107</v>
      </c>
      <c r="W166" s="9" t="s">
        <v>107</v>
      </c>
      <c r="X166" s="9" t="s">
        <v>107</v>
      </c>
      <c r="Y166" s="9" t="s">
        <v>107</v>
      </c>
      <c r="Z166" s="9" t="s">
        <v>107</v>
      </c>
      <c r="AA166" s="9" t="s">
        <v>107</v>
      </c>
      <c r="AB166" s="9" t="s">
        <v>107</v>
      </c>
      <c r="AC166" s="9" t="s">
        <v>107</v>
      </c>
      <c r="AD166" s="9" t="s">
        <v>107</v>
      </c>
      <c r="AE166" s="9" t="s">
        <v>107</v>
      </c>
      <c r="AF166" s="9" t="s">
        <v>107</v>
      </c>
      <c r="AG166" s="9" t="s">
        <v>107</v>
      </c>
      <c r="AH166" s="9" t="s">
        <v>107</v>
      </c>
      <c r="AI166" s="9" t="s">
        <v>107</v>
      </c>
      <c r="AJ166" s="9" t="s">
        <v>107</v>
      </c>
      <c r="AK166" s="9" t="s">
        <v>107</v>
      </c>
      <c r="AL166" s="9" t="s">
        <v>107</v>
      </c>
      <c r="AM166" s="9" t="s">
        <v>107</v>
      </c>
      <c r="AN166" s="9" t="s">
        <v>107</v>
      </c>
      <c r="AO166" s="9" t="s">
        <v>107</v>
      </c>
      <c r="AP166" s="9" t="s">
        <v>107</v>
      </c>
      <c r="AQ166" s="9" t="s">
        <v>107</v>
      </c>
      <c r="AR166" s="9" t="s">
        <v>107</v>
      </c>
      <c r="AS166" s="9" t="s">
        <v>107</v>
      </c>
      <c r="AT166" s="9" t="s">
        <v>107</v>
      </c>
      <c r="AU166" s="9" t="s">
        <v>107</v>
      </c>
      <c r="AV166" s="9" t="s">
        <v>107</v>
      </c>
      <c r="AW166" s="9" t="s">
        <v>107</v>
      </c>
      <c r="AX166" s="9" t="s">
        <v>107</v>
      </c>
      <c r="AY166" s="9" t="s">
        <v>107</v>
      </c>
      <c r="AZ166" s="9" t="s">
        <v>107</v>
      </c>
      <c r="BA166" s="9" t="s">
        <v>107</v>
      </c>
      <c r="BB166" s="9" t="s">
        <v>107</v>
      </c>
      <c r="BC166" s="9" t="s">
        <v>107</v>
      </c>
      <c r="BD166" s="9" t="s">
        <v>107</v>
      </c>
      <c r="BE166" s="9" t="s">
        <v>107</v>
      </c>
    </row>
    <row r="167" spans="1:57" ht="12.75">
      <c r="A167" s="1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2.75">
      <c r="A168" s="19" t="s">
        <v>108</v>
      </c>
      <c r="B168" s="24">
        <f>IF(B160=0,0.1,(IF(B161=0,0.15,(IF(B162=0,0.25,(IF(B163=0,0.28,(IF(B164=0,0.33,0.35)))))))))</f>
        <v>0.15</v>
      </c>
      <c r="C168" s="24">
        <f aca="true" t="shared" si="93" ref="C168:BE168">IF(C160=0,0.1,(IF(C161=0,0.15,(IF(C162=0,0.25,(IF(C163=0,0.28,(IF(C164=0,0.33,0.35)))))))))</f>
        <v>0.15</v>
      </c>
      <c r="D168" s="24">
        <f t="shared" si="93"/>
        <v>0.15</v>
      </c>
      <c r="E168" s="24">
        <f t="shared" si="93"/>
        <v>0.15</v>
      </c>
      <c r="F168" s="24">
        <f t="shared" si="93"/>
        <v>0.15</v>
      </c>
      <c r="G168" s="24">
        <f t="shared" si="93"/>
        <v>0.15</v>
      </c>
      <c r="H168" s="24">
        <f t="shared" si="93"/>
        <v>0.15</v>
      </c>
      <c r="I168" s="24">
        <f t="shared" si="93"/>
        <v>0.15</v>
      </c>
      <c r="J168" s="24">
        <f t="shared" si="93"/>
        <v>0.15</v>
      </c>
      <c r="K168" s="24">
        <f t="shared" si="93"/>
        <v>0.15</v>
      </c>
      <c r="L168" s="24">
        <f t="shared" si="93"/>
        <v>0.15</v>
      </c>
      <c r="M168" s="24">
        <f t="shared" si="93"/>
        <v>0.15</v>
      </c>
      <c r="N168" s="24">
        <f t="shared" si="93"/>
        <v>0.15</v>
      </c>
      <c r="O168" s="24">
        <f t="shared" si="93"/>
        <v>0.15</v>
      </c>
      <c r="P168" s="24">
        <f t="shared" si="93"/>
        <v>0.15</v>
      </c>
      <c r="Q168" s="24">
        <f t="shared" si="93"/>
        <v>0.15</v>
      </c>
      <c r="R168" s="24">
        <f t="shared" si="93"/>
        <v>0.15</v>
      </c>
      <c r="S168" s="24">
        <f t="shared" si="93"/>
        <v>0.15</v>
      </c>
      <c r="T168" s="24">
        <f t="shared" si="93"/>
        <v>0.15</v>
      </c>
      <c r="U168" s="24">
        <f t="shared" si="93"/>
        <v>0.15</v>
      </c>
      <c r="V168" s="24">
        <f t="shared" si="93"/>
        <v>0.15</v>
      </c>
      <c r="W168" s="24">
        <f t="shared" si="93"/>
        <v>0.15</v>
      </c>
      <c r="X168" s="24">
        <f t="shared" si="93"/>
        <v>0.15</v>
      </c>
      <c r="Y168" s="24">
        <f t="shared" si="93"/>
        <v>0.15</v>
      </c>
      <c r="Z168" s="24">
        <f t="shared" si="93"/>
        <v>0.15</v>
      </c>
      <c r="AA168" s="24">
        <f t="shared" si="93"/>
        <v>0.15</v>
      </c>
      <c r="AB168" s="24">
        <f t="shared" si="93"/>
        <v>0.15</v>
      </c>
      <c r="AC168" s="24">
        <f t="shared" si="93"/>
        <v>0.15</v>
      </c>
      <c r="AD168" s="24">
        <f t="shared" si="93"/>
        <v>0.15</v>
      </c>
      <c r="AE168" s="24">
        <f t="shared" si="93"/>
        <v>0.15</v>
      </c>
      <c r="AF168" s="24">
        <f t="shared" si="93"/>
        <v>0.15</v>
      </c>
      <c r="AG168" s="24">
        <f t="shared" si="93"/>
        <v>0.15</v>
      </c>
      <c r="AH168" s="24">
        <f t="shared" si="93"/>
        <v>0.15</v>
      </c>
      <c r="AI168" s="24">
        <f t="shared" si="93"/>
        <v>0.15</v>
      </c>
      <c r="AJ168" s="24">
        <f t="shared" si="93"/>
        <v>0.15</v>
      </c>
      <c r="AK168" s="24">
        <f t="shared" si="93"/>
        <v>0.15</v>
      </c>
      <c r="AL168" s="24">
        <f t="shared" si="93"/>
        <v>0.15</v>
      </c>
      <c r="AM168" s="24">
        <f t="shared" si="93"/>
        <v>0.15</v>
      </c>
      <c r="AN168" s="24">
        <f t="shared" si="93"/>
        <v>0.15</v>
      </c>
      <c r="AO168" s="24">
        <f t="shared" si="93"/>
        <v>0.15</v>
      </c>
      <c r="AP168" s="24">
        <f t="shared" si="93"/>
        <v>0.15</v>
      </c>
      <c r="AQ168" s="24">
        <f t="shared" si="93"/>
        <v>0.15</v>
      </c>
      <c r="AR168" s="24">
        <f t="shared" si="93"/>
        <v>0.15</v>
      </c>
      <c r="AS168" s="24">
        <f t="shared" si="93"/>
        <v>0.15</v>
      </c>
      <c r="AT168" s="24">
        <f t="shared" si="93"/>
        <v>0.15</v>
      </c>
      <c r="AU168" s="24">
        <f t="shared" si="93"/>
        <v>0.15</v>
      </c>
      <c r="AV168" s="24">
        <f t="shared" si="93"/>
        <v>0.15</v>
      </c>
      <c r="AW168" s="24">
        <f t="shared" si="93"/>
        <v>0.15</v>
      </c>
      <c r="AX168" s="24">
        <f t="shared" si="93"/>
        <v>0.15</v>
      </c>
      <c r="AY168" s="24">
        <f t="shared" si="93"/>
        <v>0.15</v>
      </c>
      <c r="AZ168" s="24">
        <f t="shared" si="93"/>
        <v>0.15</v>
      </c>
      <c r="BA168" s="24">
        <f t="shared" si="93"/>
        <v>0.15</v>
      </c>
      <c r="BB168" s="24">
        <f t="shared" si="93"/>
        <v>0.15</v>
      </c>
      <c r="BC168" s="24">
        <f t="shared" si="93"/>
        <v>0.15</v>
      </c>
      <c r="BD168" s="24">
        <f t="shared" si="93"/>
        <v>0.15</v>
      </c>
      <c r="BE168" s="24">
        <f t="shared" si="93"/>
        <v>0.15</v>
      </c>
    </row>
    <row r="169" spans="1:57" ht="12.75">
      <c r="A169" s="19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2.75">
      <c r="A170" s="47" t="s">
        <v>110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2.75">
      <c r="A171" s="21" t="s">
        <v>111</v>
      </c>
      <c r="B171" s="25">
        <f>IF(B152&gt;B124,+$B$123*B124,+$B$123*B152)</f>
        <v>2480</v>
      </c>
      <c r="C171" s="25">
        <f aca="true" t="shared" si="94" ref="C171:BE171">IF(C152&gt;C124,+$B$123*C124,+$B$123*C152)</f>
        <v>2604</v>
      </c>
      <c r="D171" s="25">
        <f t="shared" si="94"/>
        <v>2734.2</v>
      </c>
      <c r="E171" s="25">
        <f t="shared" si="94"/>
        <v>2870.91</v>
      </c>
      <c r="F171" s="25">
        <f t="shared" si="94"/>
        <v>3014.4555</v>
      </c>
      <c r="G171" s="25">
        <f t="shared" si="94"/>
        <v>3165.1782749999998</v>
      </c>
      <c r="H171" s="25">
        <f t="shared" si="94"/>
        <v>3323.4371887499997</v>
      </c>
      <c r="I171" s="25">
        <f t="shared" si="94"/>
        <v>3489.6090481875</v>
      </c>
      <c r="J171" s="25">
        <f t="shared" si="94"/>
        <v>3664.089500596875</v>
      </c>
      <c r="K171" s="25">
        <f t="shared" si="94"/>
        <v>3847.2939756267187</v>
      </c>
      <c r="L171" s="25">
        <f t="shared" si="94"/>
        <v>4039.6586744080546</v>
      </c>
      <c r="M171" s="25">
        <f t="shared" si="94"/>
        <v>4241.641608128457</v>
      </c>
      <c r="N171" s="25">
        <f t="shared" si="94"/>
        <v>4453.72368853488</v>
      </c>
      <c r="O171" s="25">
        <f t="shared" si="94"/>
        <v>4676.4098729616235</v>
      </c>
      <c r="P171" s="25">
        <f t="shared" si="94"/>
        <v>4910.230366609705</v>
      </c>
      <c r="Q171" s="25">
        <f t="shared" si="94"/>
        <v>5155.74188494019</v>
      </c>
      <c r="R171" s="25">
        <f t="shared" si="94"/>
        <v>5413.5289791872</v>
      </c>
      <c r="S171" s="25">
        <f t="shared" si="94"/>
        <v>5684.205428146561</v>
      </c>
      <c r="T171" s="25">
        <f t="shared" si="94"/>
        <v>5968.415699553889</v>
      </c>
      <c r="U171" s="25">
        <f t="shared" si="94"/>
        <v>6266.836484531583</v>
      </c>
      <c r="V171" s="25">
        <f t="shared" si="94"/>
        <v>6580.1783087581625</v>
      </c>
      <c r="W171" s="25">
        <f t="shared" si="94"/>
        <v>6909.18722419607</v>
      </c>
      <c r="X171" s="25">
        <f t="shared" si="94"/>
        <v>7254.646585405873</v>
      </c>
      <c r="Y171" s="25">
        <f t="shared" si="94"/>
        <v>7617.378914676167</v>
      </c>
      <c r="Z171" s="25">
        <f t="shared" si="94"/>
        <v>7998.247860409975</v>
      </c>
      <c r="AA171" s="25">
        <f t="shared" si="94"/>
        <v>8398.160253430473</v>
      </c>
      <c r="AB171" s="25">
        <f t="shared" si="94"/>
        <v>8818.068266101996</v>
      </c>
      <c r="AC171" s="25">
        <f t="shared" si="94"/>
        <v>9258.971679407097</v>
      </c>
      <c r="AD171" s="25">
        <f t="shared" si="94"/>
        <v>9721.920263377453</v>
      </c>
      <c r="AE171" s="25">
        <f t="shared" si="94"/>
        <v>10208.016276546326</v>
      </c>
      <c r="AF171" s="25">
        <f t="shared" si="94"/>
        <v>10718.417090373641</v>
      </c>
      <c r="AG171" s="25">
        <f t="shared" si="94"/>
        <v>11254.337944892322</v>
      </c>
      <c r="AH171" s="25">
        <f t="shared" si="94"/>
        <v>11817.054842136939</v>
      </c>
      <c r="AI171" s="25">
        <f t="shared" si="94"/>
        <v>12407.907584243785</v>
      </c>
      <c r="AJ171" s="25">
        <f t="shared" si="94"/>
        <v>13028.302963455973</v>
      </c>
      <c r="AK171" s="25">
        <f t="shared" si="94"/>
        <v>13679.718111628772</v>
      </c>
      <c r="AL171" s="25">
        <f t="shared" si="94"/>
        <v>14363.704017210212</v>
      </c>
      <c r="AM171" s="25">
        <f t="shared" si="94"/>
        <v>15081.889218070723</v>
      </c>
      <c r="AN171" s="25">
        <f t="shared" si="94"/>
        <v>15835.983678974259</v>
      </c>
      <c r="AO171" s="25">
        <f t="shared" si="94"/>
        <v>16627.782862922973</v>
      </c>
      <c r="AP171" s="25">
        <f t="shared" si="94"/>
        <v>17459.172006069122</v>
      </c>
      <c r="AQ171" s="25">
        <f t="shared" si="94"/>
        <v>18332.13060637258</v>
      </c>
      <c r="AR171" s="25">
        <f t="shared" si="94"/>
        <v>19248.737136691205</v>
      </c>
      <c r="AS171" s="25">
        <f t="shared" si="94"/>
        <v>20211.173993525765</v>
      </c>
      <c r="AT171" s="25">
        <f t="shared" si="94"/>
        <v>21221.73269320205</v>
      </c>
      <c r="AU171" s="25">
        <f t="shared" si="94"/>
        <v>22282.819327862155</v>
      </c>
      <c r="AV171" s="25">
        <f t="shared" si="94"/>
        <v>23396.960294255266</v>
      </c>
      <c r="AW171" s="25">
        <f t="shared" si="94"/>
        <v>24566.808308968026</v>
      </c>
      <c r="AX171" s="25">
        <f t="shared" si="94"/>
        <v>25795.148724416427</v>
      </c>
      <c r="AY171" s="25">
        <f t="shared" si="94"/>
        <v>27084.90616063725</v>
      </c>
      <c r="AZ171" s="25">
        <f t="shared" si="94"/>
        <v>28439.15146866911</v>
      </c>
      <c r="BA171" s="25">
        <f t="shared" si="94"/>
        <v>29861.10904210257</v>
      </c>
      <c r="BB171" s="25">
        <f t="shared" si="94"/>
        <v>31354.164494207696</v>
      </c>
      <c r="BC171" s="25">
        <f t="shared" si="94"/>
        <v>32921.872718918086</v>
      </c>
      <c r="BD171" s="25">
        <f t="shared" si="94"/>
        <v>34567.966354863995</v>
      </c>
      <c r="BE171" s="25">
        <f t="shared" si="94"/>
        <v>36296.3646726072</v>
      </c>
    </row>
    <row r="172" spans="1:57" ht="12.75">
      <c r="A172" s="21" t="s">
        <v>112</v>
      </c>
      <c r="B172" s="25">
        <f>IF(B152&gt;(2*B124),+$B$123*B124*2,+$B$123*B152)</f>
        <v>2480</v>
      </c>
      <c r="C172" s="25">
        <f aca="true" t="shared" si="95" ref="C172:BE172">IF(C152&gt;(2*C124),+$B$123*C124*2,+$B$123*C152)</f>
        <v>2604</v>
      </c>
      <c r="D172" s="25">
        <f t="shared" si="95"/>
        <v>2734.2</v>
      </c>
      <c r="E172" s="25">
        <f t="shared" si="95"/>
        <v>2870.91</v>
      </c>
      <c r="F172" s="25">
        <f t="shared" si="95"/>
        <v>3014.4555</v>
      </c>
      <c r="G172" s="25">
        <f t="shared" si="95"/>
        <v>3165.1782749999998</v>
      </c>
      <c r="H172" s="25">
        <f t="shared" si="95"/>
        <v>3323.4371887499997</v>
      </c>
      <c r="I172" s="25">
        <f t="shared" si="95"/>
        <v>3489.6090481875</v>
      </c>
      <c r="J172" s="25">
        <f t="shared" si="95"/>
        <v>3664.089500596875</v>
      </c>
      <c r="K172" s="25">
        <f t="shared" si="95"/>
        <v>3847.2939756267187</v>
      </c>
      <c r="L172" s="25">
        <f t="shared" si="95"/>
        <v>4039.6586744080546</v>
      </c>
      <c r="M172" s="25">
        <f t="shared" si="95"/>
        <v>4241.641608128457</v>
      </c>
      <c r="N172" s="25">
        <f t="shared" si="95"/>
        <v>4453.72368853488</v>
      </c>
      <c r="O172" s="25">
        <f t="shared" si="95"/>
        <v>4676.4098729616235</v>
      </c>
      <c r="P172" s="25">
        <f t="shared" si="95"/>
        <v>4910.230366609705</v>
      </c>
      <c r="Q172" s="25">
        <f t="shared" si="95"/>
        <v>5155.74188494019</v>
      </c>
      <c r="R172" s="25">
        <f t="shared" si="95"/>
        <v>5413.5289791872</v>
      </c>
      <c r="S172" s="25">
        <f t="shared" si="95"/>
        <v>5684.205428146561</v>
      </c>
      <c r="T172" s="25">
        <f t="shared" si="95"/>
        <v>5968.415699553889</v>
      </c>
      <c r="U172" s="25">
        <f t="shared" si="95"/>
        <v>6266.836484531583</v>
      </c>
      <c r="V172" s="25">
        <f t="shared" si="95"/>
        <v>6580.1783087581625</v>
      </c>
      <c r="W172" s="25">
        <f t="shared" si="95"/>
        <v>6909.18722419607</v>
      </c>
      <c r="X172" s="25">
        <f t="shared" si="95"/>
        <v>7254.646585405873</v>
      </c>
      <c r="Y172" s="25">
        <f t="shared" si="95"/>
        <v>7617.378914676167</v>
      </c>
      <c r="Z172" s="25">
        <f t="shared" si="95"/>
        <v>7998.247860409975</v>
      </c>
      <c r="AA172" s="25">
        <f t="shared" si="95"/>
        <v>8398.160253430473</v>
      </c>
      <c r="AB172" s="25">
        <f t="shared" si="95"/>
        <v>8818.068266101996</v>
      </c>
      <c r="AC172" s="25">
        <f t="shared" si="95"/>
        <v>9258.971679407097</v>
      </c>
      <c r="AD172" s="25">
        <f t="shared" si="95"/>
        <v>9721.920263377453</v>
      </c>
      <c r="AE172" s="25">
        <f t="shared" si="95"/>
        <v>10208.016276546326</v>
      </c>
      <c r="AF172" s="25">
        <f t="shared" si="95"/>
        <v>10718.417090373641</v>
      </c>
      <c r="AG172" s="25">
        <f t="shared" si="95"/>
        <v>11254.337944892322</v>
      </c>
      <c r="AH172" s="25">
        <f t="shared" si="95"/>
        <v>11817.054842136939</v>
      </c>
      <c r="AI172" s="25">
        <f t="shared" si="95"/>
        <v>12407.907584243785</v>
      </c>
      <c r="AJ172" s="25">
        <f t="shared" si="95"/>
        <v>13028.302963455973</v>
      </c>
      <c r="AK172" s="25">
        <f t="shared" si="95"/>
        <v>13679.718111628772</v>
      </c>
      <c r="AL172" s="25">
        <f t="shared" si="95"/>
        <v>14363.704017210212</v>
      </c>
      <c r="AM172" s="25">
        <f t="shared" si="95"/>
        <v>15081.889218070723</v>
      </c>
      <c r="AN172" s="25">
        <f t="shared" si="95"/>
        <v>15835.983678974259</v>
      </c>
      <c r="AO172" s="25">
        <f t="shared" si="95"/>
        <v>16627.782862922973</v>
      </c>
      <c r="AP172" s="25">
        <f t="shared" si="95"/>
        <v>17459.172006069122</v>
      </c>
      <c r="AQ172" s="25">
        <f t="shared" si="95"/>
        <v>18332.13060637258</v>
      </c>
      <c r="AR172" s="25">
        <f t="shared" si="95"/>
        <v>19248.737136691205</v>
      </c>
      <c r="AS172" s="25">
        <f t="shared" si="95"/>
        <v>20211.173993525765</v>
      </c>
      <c r="AT172" s="25">
        <f t="shared" si="95"/>
        <v>21221.73269320205</v>
      </c>
      <c r="AU172" s="25">
        <f t="shared" si="95"/>
        <v>22282.819327862155</v>
      </c>
      <c r="AV172" s="25">
        <f t="shared" si="95"/>
        <v>23396.960294255266</v>
      </c>
      <c r="AW172" s="25">
        <f t="shared" si="95"/>
        <v>24566.808308968026</v>
      </c>
      <c r="AX172" s="25">
        <f t="shared" si="95"/>
        <v>25795.148724416427</v>
      </c>
      <c r="AY172" s="25">
        <f t="shared" si="95"/>
        <v>27084.90616063725</v>
      </c>
      <c r="AZ172" s="25">
        <f t="shared" si="95"/>
        <v>28439.15146866911</v>
      </c>
      <c r="BA172" s="25">
        <f t="shared" si="95"/>
        <v>29861.10904210257</v>
      </c>
      <c r="BB172" s="25">
        <f t="shared" si="95"/>
        <v>31354.164494207696</v>
      </c>
      <c r="BC172" s="25">
        <f t="shared" si="95"/>
        <v>32921.872718918086</v>
      </c>
      <c r="BD172" s="25">
        <f t="shared" si="95"/>
        <v>34567.966354863995</v>
      </c>
      <c r="BE172" s="25">
        <f t="shared" si="95"/>
        <v>36296.3646726072</v>
      </c>
    </row>
    <row r="173" spans="1:57" ht="12.75">
      <c r="A173" s="19" t="s">
        <v>113</v>
      </c>
      <c r="B173" s="48">
        <f>$B$125*B152</f>
        <v>580</v>
      </c>
      <c r="C173" s="48">
        <f aca="true" t="shared" si="96" ref="C173:BE173">$B$125*C152</f>
        <v>609</v>
      </c>
      <c r="D173" s="48">
        <f t="shared" si="96"/>
        <v>639.45</v>
      </c>
      <c r="E173" s="48">
        <f t="shared" si="96"/>
        <v>671.4225</v>
      </c>
      <c r="F173" s="48">
        <f t="shared" si="96"/>
        <v>704.9936250000001</v>
      </c>
      <c r="G173" s="48">
        <f t="shared" si="96"/>
        <v>740.24330625</v>
      </c>
      <c r="H173" s="48">
        <f t="shared" si="96"/>
        <v>777.2554715625</v>
      </c>
      <c r="I173" s="48">
        <f t="shared" si="96"/>
        <v>816.118245140625</v>
      </c>
      <c r="J173" s="48">
        <f t="shared" si="96"/>
        <v>856.9241573976564</v>
      </c>
      <c r="K173" s="48">
        <f t="shared" si="96"/>
        <v>899.7703652675391</v>
      </c>
      <c r="L173" s="48">
        <f t="shared" si="96"/>
        <v>944.758883530916</v>
      </c>
      <c r="M173" s="48">
        <f t="shared" si="96"/>
        <v>991.9968277074619</v>
      </c>
      <c r="N173" s="48">
        <f t="shared" si="96"/>
        <v>1041.5966690928349</v>
      </c>
      <c r="O173" s="48">
        <f t="shared" si="96"/>
        <v>1093.6765025474765</v>
      </c>
      <c r="P173" s="48">
        <f t="shared" si="96"/>
        <v>1148.3603276748504</v>
      </c>
      <c r="Q173" s="48">
        <f t="shared" si="96"/>
        <v>1205.778344058593</v>
      </c>
      <c r="R173" s="48">
        <f t="shared" si="96"/>
        <v>1266.0672612615226</v>
      </c>
      <c r="S173" s="48">
        <f t="shared" si="96"/>
        <v>1329.3706243245988</v>
      </c>
      <c r="T173" s="48">
        <f t="shared" si="96"/>
        <v>1395.8391555408289</v>
      </c>
      <c r="U173" s="48">
        <f t="shared" si="96"/>
        <v>1465.6311133178701</v>
      </c>
      <c r="V173" s="48">
        <f t="shared" si="96"/>
        <v>1538.9126689837638</v>
      </c>
      <c r="W173" s="48">
        <f t="shared" si="96"/>
        <v>1615.8583024329519</v>
      </c>
      <c r="X173" s="48">
        <f t="shared" si="96"/>
        <v>1696.6512175545995</v>
      </c>
      <c r="Y173" s="48">
        <f t="shared" si="96"/>
        <v>1781.4837784323295</v>
      </c>
      <c r="Z173" s="48">
        <f t="shared" si="96"/>
        <v>1870.557967353946</v>
      </c>
      <c r="AA173" s="48">
        <f t="shared" si="96"/>
        <v>1964.0858657216431</v>
      </c>
      <c r="AB173" s="48">
        <f t="shared" si="96"/>
        <v>2062.2901590077254</v>
      </c>
      <c r="AC173" s="48">
        <f t="shared" si="96"/>
        <v>2165.4046669581116</v>
      </c>
      <c r="AD173" s="48">
        <f t="shared" si="96"/>
        <v>2273.674900306017</v>
      </c>
      <c r="AE173" s="48">
        <f t="shared" si="96"/>
        <v>2387.3586453213184</v>
      </c>
      <c r="AF173" s="48">
        <f t="shared" si="96"/>
        <v>2506.726577587384</v>
      </c>
      <c r="AG173" s="48">
        <f t="shared" si="96"/>
        <v>2632.0629064667532</v>
      </c>
      <c r="AH173" s="48">
        <f t="shared" si="96"/>
        <v>2763.6660517900905</v>
      </c>
      <c r="AI173" s="48">
        <f t="shared" si="96"/>
        <v>2901.849354379595</v>
      </c>
      <c r="AJ173" s="48">
        <f t="shared" si="96"/>
        <v>3046.9418220985744</v>
      </c>
      <c r="AK173" s="48">
        <f t="shared" si="96"/>
        <v>3199.2889132035034</v>
      </c>
      <c r="AL173" s="48">
        <f t="shared" si="96"/>
        <v>3359.2533588636784</v>
      </c>
      <c r="AM173" s="48">
        <f t="shared" si="96"/>
        <v>3527.216026806863</v>
      </c>
      <c r="AN173" s="48">
        <f t="shared" si="96"/>
        <v>3703.576828147206</v>
      </c>
      <c r="AO173" s="48">
        <f t="shared" si="96"/>
        <v>3888.7556695545663</v>
      </c>
      <c r="AP173" s="48">
        <f t="shared" si="96"/>
        <v>4083.1934530322947</v>
      </c>
      <c r="AQ173" s="48">
        <f t="shared" si="96"/>
        <v>4287.35312568391</v>
      </c>
      <c r="AR173" s="48">
        <f t="shared" si="96"/>
        <v>4501.720781968105</v>
      </c>
      <c r="AS173" s="48">
        <f t="shared" si="96"/>
        <v>4726.80682106651</v>
      </c>
      <c r="AT173" s="48">
        <f t="shared" si="96"/>
        <v>4963.147162119835</v>
      </c>
      <c r="AU173" s="48">
        <f t="shared" si="96"/>
        <v>5211.304520225827</v>
      </c>
      <c r="AV173" s="48">
        <f t="shared" si="96"/>
        <v>5471.869746237118</v>
      </c>
      <c r="AW173" s="48">
        <f t="shared" si="96"/>
        <v>5745.463233548974</v>
      </c>
      <c r="AX173" s="48">
        <f t="shared" si="96"/>
        <v>6032.736395226423</v>
      </c>
      <c r="AY173" s="48">
        <f t="shared" si="96"/>
        <v>6334.373214987744</v>
      </c>
      <c r="AZ173" s="48">
        <f t="shared" si="96"/>
        <v>6651.091875737131</v>
      </c>
      <c r="BA173" s="48">
        <f t="shared" si="96"/>
        <v>6983.646469523988</v>
      </c>
      <c r="BB173" s="48">
        <f t="shared" si="96"/>
        <v>7332.828793000188</v>
      </c>
      <c r="BC173" s="48">
        <f t="shared" si="96"/>
        <v>7699.470232650197</v>
      </c>
      <c r="BD173" s="48">
        <f t="shared" si="96"/>
        <v>8084.443744282708</v>
      </c>
      <c r="BE173" s="48">
        <f t="shared" si="96"/>
        <v>8488.665931496844</v>
      </c>
    </row>
    <row r="174" spans="1:57" ht="12.75">
      <c r="A174" s="19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2.75">
      <c r="A175" s="19" t="s">
        <v>114</v>
      </c>
      <c r="B175" s="36">
        <f>$B$25</f>
        <v>1</v>
      </c>
      <c r="C175" s="24" t="s">
        <v>115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2.75">
      <c r="A176" s="19"/>
      <c r="B176" s="36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2.75">
      <c r="A177" s="19" t="s">
        <v>116</v>
      </c>
      <c r="B177" s="25">
        <f>B173</f>
        <v>580</v>
      </c>
      <c r="C177" s="25">
        <f aca="true" t="shared" si="97" ref="C177:BE177">C173</f>
        <v>609</v>
      </c>
      <c r="D177" s="25">
        <f t="shared" si="97"/>
        <v>639.45</v>
      </c>
      <c r="E177" s="25">
        <f t="shared" si="97"/>
        <v>671.4225</v>
      </c>
      <c r="F177" s="25">
        <f t="shared" si="97"/>
        <v>704.9936250000001</v>
      </c>
      <c r="G177" s="25">
        <f t="shared" si="97"/>
        <v>740.24330625</v>
      </c>
      <c r="H177" s="25">
        <f t="shared" si="97"/>
        <v>777.2554715625</v>
      </c>
      <c r="I177" s="25">
        <f t="shared" si="97"/>
        <v>816.118245140625</v>
      </c>
      <c r="J177" s="25">
        <f t="shared" si="97"/>
        <v>856.9241573976564</v>
      </c>
      <c r="K177" s="25">
        <f t="shared" si="97"/>
        <v>899.7703652675391</v>
      </c>
      <c r="L177" s="25">
        <f t="shared" si="97"/>
        <v>944.758883530916</v>
      </c>
      <c r="M177" s="25">
        <f t="shared" si="97"/>
        <v>991.9968277074619</v>
      </c>
      <c r="N177" s="25">
        <f t="shared" si="97"/>
        <v>1041.5966690928349</v>
      </c>
      <c r="O177" s="25">
        <f t="shared" si="97"/>
        <v>1093.6765025474765</v>
      </c>
      <c r="P177" s="25">
        <f t="shared" si="97"/>
        <v>1148.3603276748504</v>
      </c>
      <c r="Q177" s="25">
        <f t="shared" si="97"/>
        <v>1205.778344058593</v>
      </c>
      <c r="R177" s="25">
        <f t="shared" si="97"/>
        <v>1266.0672612615226</v>
      </c>
      <c r="S177" s="25">
        <f t="shared" si="97"/>
        <v>1329.3706243245988</v>
      </c>
      <c r="T177" s="25">
        <f t="shared" si="97"/>
        <v>1395.8391555408289</v>
      </c>
      <c r="U177" s="25">
        <f t="shared" si="97"/>
        <v>1465.6311133178701</v>
      </c>
      <c r="V177" s="25">
        <f t="shared" si="97"/>
        <v>1538.9126689837638</v>
      </c>
      <c r="W177" s="25">
        <f t="shared" si="97"/>
        <v>1615.8583024329519</v>
      </c>
      <c r="X177" s="25">
        <f t="shared" si="97"/>
        <v>1696.6512175545995</v>
      </c>
      <c r="Y177" s="25">
        <f t="shared" si="97"/>
        <v>1781.4837784323295</v>
      </c>
      <c r="Z177" s="25">
        <f t="shared" si="97"/>
        <v>1870.557967353946</v>
      </c>
      <c r="AA177" s="25">
        <f t="shared" si="97"/>
        <v>1964.0858657216431</v>
      </c>
      <c r="AB177" s="25">
        <f t="shared" si="97"/>
        <v>2062.2901590077254</v>
      </c>
      <c r="AC177" s="25">
        <f t="shared" si="97"/>
        <v>2165.4046669581116</v>
      </c>
      <c r="AD177" s="25">
        <f t="shared" si="97"/>
        <v>2273.674900306017</v>
      </c>
      <c r="AE177" s="25">
        <f t="shared" si="97"/>
        <v>2387.3586453213184</v>
      </c>
      <c r="AF177" s="25">
        <f t="shared" si="97"/>
        <v>2506.726577587384</v>
      </c>
      <c r="AG177" s="25">
        <f t="shared" si="97"/>
        <v>2632.0629064667532</v>
      </c>
      <c r="AH177" s="25">
        <f t="shared" si="97"/>
        <v>2763.6660517900905</v>
      </c>
      <c r="AI177" s="25">
        <f t="shared" si="97"/>
        <v>2901.849354379595</v>
      </c>
      <c r="AJ177" s="25">
        <f t="shared" si="97"/>
        <v>3046.9418220985744</v>
      </c>
      <c r="AK177" s="25">
        <f t="shared" si="97"/>
        <v>3199.2889132035034</v>
      </c>
      <c r="AL177" s="25">
        <f t="shared" si="97"/>
        <v>3359.2533588636784</v>
      </c>
      <c r="AM177" s="25">
        <f t="shared" si="97"/>
        <v>3527.216026806863</v>
      </c>
      <c r="AN177" s="25">
        <f t="shared" si="97"/>
        <v>3703.576828147206</v>
      </c>
      <c r="AO177" s="25">
        <f t="shared" si="97"/>
        <v>3888.7556695545663</v>
      </c>
      <c r="AP177" s="25">
        <f t="shared" si="97"/>
        <v>4083.1934530322947</v>
      </c>
      <c r="AQ177" s="25">
        <f t="shared" si="97"/>
        <v>4287.35312568391</v>
      </c>
      <c r="AR177" s="25">
        <f t="shared" si="97"/>
        <v>4501.720781968105</v>
      </c>
      <c r="AS177" s="25">
        <f t="shared" si="97"/>
        <v>4726.80682106651</v>
      </c>
      <c r="AT177" s="25">
        <f t="shared" si="97"/>
        <v>4963.147162119835</v>
      </c>
      <c r="AU177" s="25">
        <f t="shared" si="97"/>
        <v>5211.304520225827</v>
      </c>
      <c r="AV177" s="25">
        <f t="shared" si="97"/>
        <v>5471.869746237118</v>
      </c>
      <c r="AW177" s="25">
        <f t="shared" si="97"/>
        <v>5745.463233548974</v>
      </c>
      <c r="AX177" s="25">
        <f t="shared" si="97"/>
        <v>6032.736395226423</v>
      </c>
      <c r="AY177" s="25">
        <f t="shared" si="97"/>
        <v>6334.373214987744</v>
      </c>
      <c r="AZ177" s="25">
        <f t="shared" si="97"/>
        <v>6651.091875737131</v>
      </c>
      <c r="BA177" s="25">
        <f t="shared" si="97"/>
        <v>6983.646469523988</v>
      </c>
      <c r="BB177" s="25">
        <f t="shared" si="97"/>
        <v>7332.828793000188</v>
      </c>
      <c r="BC177" s="25">
        <f t="shared" si="97"/>
        <v>7699.470232650197</v>
      </c>
      <c r="BD177" s="25">
        <f t="shared" si="97"/>
        <v>8084.443744282708</v>
      </c>
      <c r="BE177" s="25">
        <f t="shared" si="97"/>
        <v>8488.665931496844</v>
      </c>
    </row>
    <row r="178" spans="1:57" ht="12.75">
      <c r="A178" s="19" t="s">
        <v>117</v>
      </c>
      <c r="B178" s="25">
        <f>IF($B$26=1,B171,B172)</f>
        <v>2480</v>
      </c>
      <c r="C178" s="25">
        <f aca="true" t="shared" si="98" ref="C178:BE178">IF($B$26=1,C171,C172)</f>
        <v>2604</v>
      </c>
      <c r="D178" s="25">
        <f t="shared" si="98"/>
        <v>2734.2</v>
      </c>
      <c r="E178" s="25">
        <f t="shared" si="98"/>
        <v>2870.91</v>
      </c>
      <c r="F178" s="25">
        <f t="shared" si="98"/>
        <v>3014.4555</v>
      </c>
      <c r="G178" s="25">
        <f t="shared" si="98"/>
        <v>3165.1782749999998</v>
      </c>
      <c r="H178" s="25">
        <f t="shared" si="98"/>
        <v>3323.4371887499997</v>
      </c>
      <c r="I178" s="25">
        <f t="shared" si="98"/>
        <v>3489.6090481875</v>
      </c>
      <c r="J178" s="25">
        <f t="shared" si="98"/>
        <v>3664.089500596875</v>
      </c>
      <c r="K178" s="25">
        <f t="shared" si="98"/>
        <v>3847.2939756267187</v>
      </c>
      <c r="L178" s="25">
        <f t="shared" si="98"/>
        <v>4039.6586744080546</v>
      </c>
      <c r="M178" s="25">
        <f t="shared" si="98"/>
        <v>4241.641608128457</v>
      </c>
      <c r="N178" s="25">
        <f t="shared" si="98"/>
        <v>4453.72368853488</v>
      </c>
      <c r="O178" s="25">
        <f t="shared" si="98"/>
        <v>4676.4098729616235</v>
      </c>
      <c r="P178" s="25">
        <f t="shared" si="98"/>
        <v>4910.230366609705</v>
      </c>
      <c r="Q178" s="25">
        <f t="shared" si="98"/>
        <v>5155.74188494019</v>
      </c>
      <c r="R178" s="25">
        <f t="shared" si="98"/>
        <v>5413.5289791872</v>
      </c>
      <c r="S178" s="25">
        <f t="shared" si="98"/>
        <v>5684.205428146561</v>
      </c>
      <c r="T178" s="25">
        <f t="shared" si="98"/>
        <v>5968.415699553889</v>
      </c>
      <c r="U178" s="25">
        <f t="shared" si="98"/>
        <v>6266.836484531583</v>
      </c>
      <c r="V178" s="25">
        <f t="shared" si="98"/>
        <v>6580.1783087581625</v>
      </c>
      <c r="W178" s="25">
        <f t="shared" si="98"/>
        <v>6909.18722419607</v>
      </c>
      <c r="X178" s="25">
        <f t="shared" si="98"/>
        <v>7254.646585405873</v>
      </c>
      <c r="Y178" s="25">
        <f t="shared" si="98"/>
        <v>7617.378914676167</v>
      </c>
      <c r="Z178" s="25">
        <f t="shared" si="98"/>
        <v>7998.247860409975</v>
      </c>
      <c r="AA178" s="25">
        <f t="shared" si="98"/>
        <v>8398.160253430473</v>
      </c>
      <c r="AB178" s="25">
        <f t="shared" si="98"/>
        <v>8818.068266101996</v>
      </c>
      <c r="AC178" s="25">
        <f t="shared" si="98"/>
        <v>9258.971679407097</v>
      </c>
      <c r="AD178" s="25">
        <f t="shared" si="98"/>
        <v>9721.920263377453</v>
      </c>
      <c r="AE178" s="25">
        <f t="shared" si="98"/>
        <v>10208.016276546326</v>
      </c>
      <c r="AF178" s="25">
        <f t="shared" si="98"/>
        <v>10718.417090373641</v>
      </c>
      <c r="AG178" s="25">
        <f t="shared" si="98"/>
        <v>11254.337944892322</v>
      </c>
      <c r="AH178" s="25">
        <f t="shared" si="98"/>
        <v>11817.054842136939</v>
      </c>
      <c r="AI178" s="25">
        <f t="shared" si="98"/>
        <v>12407.907584243785</v>
      </c>
      <c r="AJ178" s="25">
        <f t="shared" si="98"/>
        <v>13028.302963455973</v>
      </c>
      <c r="AK178" s="25">
        <f t="shared" si="98"/>
        <v>13679.718111628772</v>
      </c>
      <c r="AL178" s="25">
        <f t="shared" si="98"/>
        <v>14363.704017210212</v>
      </c>
      <c r="AM178" s="25">
        <f t="shared" si="98"/>
        <v>15081.889218070723</v>
      </c>
      <c r="AN178" s="25">
        <f t="shared" si="98"/>
        <v>15835.983678974259</v>
      </c>
      <c r="AO178" s="25">
        <f t="shared" si="98"/>
        <v>16627.782862922973</v>
      </c>
      <c r="AP178" s="25">
        <f t="shared" si="98"/>
        <v>17459.172006069122</v>
      </c>
      <c r="AQ178" s="25">
        <f t="shared" si="98"/>
        <v>18332.13060637258</v>
      </c>
      <c r="AR178" s="25">
        <f t="shared" si="98"/>
        <v>19248.737136691205</v>
      </c>
      <c r="AS178" s="25">
        <f t="shared" si="98"/>
        <v>20211.173993525765</v>
      </c>
      <c r="AT178" s="25">
        <f t="shared" si="98"/>
        <v>21221.73269320205</v>
      </c>
      <c r="AU178" s="25">
        <f t="shared" si="98"/>
        <v>22282.819327862155</v>
      </c>
      <c r="AV178" s="25">
        <f t="shared" si="98"/>
        <v>23396.960294255266</v>
      </c>
      <c r="AW178" s="25">
        <f t="shared" si="98"/>
        <v>24566.808308968026</v>
      </c>
      <c r="AX178" s="25">
        <f t="shared" si="98"/>
        <v>25795.148724416427</v>
      </c>
      <c r="AY178" s="25">
        <f t="shared" si="98"/>
        <v>27084.90616063725</v>
      </c>
      <c r="AZ178" s="25">
        <f t="shared" si="98"/>
        <v>28439.15146866911</v>
      </c>
      <c r="BA178" s="25">
        <f t="shared" si="98"/>
        <v>29861.10904210257</v>
      </c>
      <c r="BB178" s="25">
        <f t="shared" si="98"/>
        <v>31354.164494207696</v>
      </c>
      <c r="BC178" s="25">
        <f t="shared" si="98"/>
        <v>32921.872718918086</v>
      </c>
      <c r="BD178" s="25">
        <f t="shared" si="98"/>
        <v>34567.966354863995</v>
      </c>
      <c r="BE178" s="25">
        <f t="shared" si="98"/>
        <v>36296.3646726072</v>
      </c>
    </row>
    <row r="179" spans="1:57" ht="12.75">
      <c r="A179" s="19" t="s">
        <v>118</v>
      </c>
      <c r="B179" s="25">
        <f>IF($B$25=2,+B165,+B145)</f>
        <v>3155</v>
      </c>
      <c r="C179" s="25">
        <f aca="true" t="shared" si="99" ref="C179:BE179">IF($B$25=2,+C165,+C145)</f>
        <v>3358.7</v>
      </c>
      <c r="D179" s="25">
        <f t="shared" si="99"/>
        <v>3574.608</v>
      </c>
      <c r="E179" s="25">
        <f t="shared" si="99"/>
        <v>3801.36732</v>
      </c>
      <c r="F179" s="25">
        <f t="shared" si="99"/>
        <v>4040.1537627999996</v>
      </c>
      <c r="G179" s="25">
        <f t="shared" si="99"/>
        <v>4291.677250811999</v>
      </c>
      <c r="H179" s="25">
        <f t="shared" si="99"/>
        <v>4556.183545219479</v>
      </c>
      <c r="I179" s="25">
        <f t="shared" si="99"/>
        <v>4834.956051622009</v>
      </c>
      <c r="J179" s="25">
        <f t="shared" si="99"/>
        <v>5128.317716510327</v>
      </c>
      <c r="K179" s="25">
        <f t="shared" si="99"/>
        <v>5437.633019135349</v>
      </c>
      <c r="L179" s="25">
        <f t="shared" si="99"/>
        <v>5763.310063563603</v>
      </c>
      <c r="M179" s="25">
        <f t="shared" si="99"/>
        <v>6106.302775952128</v>
      </c>
      <c r="N179" s="25">
        <f t="shared" si="99"/>
        <v>6466.613212328494</v>
      </c>
      <c r="O179" s="25">
        <f t="shared" si="99"/>
        <v>6846.293982426828</v>
      </c>
      <c r="P179" s="25">
        <f t="shared" si="99"/>
        <v>7246.450795409356</v>
      </c>
      <c r="Q179" s="25">
        <f t="shared" si="99"/>
        <v>7709.575222659098</v>
      </c>
      <c r="R179" s="25">
        <f t="shared" si="99"/>
        <v>8245.161767712485</v>
      </c>
      <c r="S179" s="25">
        <f t="shared" si="99"/>
        <v>8810.146951375358</v>
      </c>
      <c r="T179" s="25">
        <f t="shared" si="99"/>
        <v>9408.774478032468</v>
      </c>
      <c r="U179" s="25">
        <f t="shared" si="99"/>
        <v>10041.401188185962</v>
      </c>
      <c r="V179" s="25">
        <f t="shared" si="99"/>
        <v>10711.502753297209</v>
      </c>
      <c r="W179" s="25">
        <f t="shared" si="99"/>
        <v>11418.679656892098</v>
      </c>
      <c r="X179" s="25">
        <f t="shared" si="99"/>
        <v>12166.163476303926</v>
      </c>
      <c r="Y179" s="25">
        <f t="shared" si="99"/>
        <v>12955.32348014904</v>
      </c>
      <c r="Z179" s="25">
        <f t="shared" si="99"/>
        <v>13822.526720040307</v>
      </c>
      <c r="AA179" s="25">
        <f t="shared" si="99"/>
        <v>14752.405239131578</v>
      </c>
      <c r="AB179" s="25">
        <f t="shared" si="99"/>
        <v>15732.604902660161</v>
      </c>
      <c r="AC179" s="25">
        <f t="shared" si="99"/>
        <v>16766.006126580076</v>
      </c>
      <c r="AD179" s="25">
        <f t="shared" si="99"/>
        <v>17855.52287430318</v>
      </c>
      <c r="AE179" s="25">
        <f t="shared" si="99"/>
        <v>19002.72647266429</v>
      </c>
      <c r="AF179" s="25">
        <f t="shared" si="99"/>
        <v>20213.6459692302</v>
      </c>
      <c r="AG179" s="25">
        <f t="shared" si="99"/>
        <v>21488.04049270408</v>
      </c>
      <c r="AH179" s="25">
        <f t="shared" si="99"/>
        <v>22832.906081132292</v>
      </c>
      <c r="AI179" s="25">
        <f t="shared" si="99"/>
        <v>24250.48334030521</v>
      </c>
      <c r="AJ179" s="25">
        <f t="shared" si="99"/>
        <v>25744.62470770104</v>
      </c>
      <c r="AK179" s="25">
        <f t="shared" si="99"/>
        <v>27319.562135858716</v>
      </c>
      <c r="AL179" s="25">
        <f t="shared" si="99"/>
        <v>28979.304234235984</v>
      </c>
      <c r="AM179" s="25">
        <f t="shared" si="99"/>
        <v>30729.412978433327</v>
      </c>
      <c r="AN179" s="25">
        <f t="shared" si="99"/>
        <v>32572.340675374086</v>
      </c>
      <c r="AO179" s="25">
        <f t="shared" si="99"/>
        <v>34516.001662361916</v>
      </c>
      <c r="AP179" s="25">
        <f t="shared" si="99"/>
        <v>36563.636105879355</v>
      </c>
      <c r="AQ179" s="25">
        <f t="shared" si="99"/>
        <v>38720.440219957294</v>
      </c>
      <c r="AR179" s="25">
        <f t="shared" si="99"/>
        <v>40993.85607527055</v>
      </c>
      <c r="AS179" s="25">
        <f t="shared" si="99"/>
        <v>43355.593800070375</v>
      </c>
      <c r="AT179" s="25">
        <f t="shared" si="99"/>
        <v>45823.727576031786</v>
      </c>
      <c r="AU179" s="25">
        <f t="shared" si="99"/>
        <v>48425.60020422959</v>
      </c>
      <c r="AV179" s="25">
        <f t="shared" si="99"/>
        <v>51172.094913813125</v>
      </c>
      <c r="AW179" s="25">
        <f t="shared" si="99"/>
        <v>54068.0419468507</v>
      </c>
      <c r="AX179" s="25">
        <f t="shared" si="99"/>
        <v>57121.74102303406</v>
      </c>
      <c r="AY179" s="25">
        <f t="shared" si="99"/>
        <v>60342.98493218022</v>
      </c>
      <c r="AZ179" s="25">
        <f t="shared" si="99"/>
        <v>63738.58431110345</v>
      </c>
      <c r="BA179" s="25">
        <f t="shared" si="99"/>
        <v>67321.39366426543</v>
      </c>
      <c r="BB179" s="25">
        <f t="shared" si="99"/>
        <v>71098.33869058976</v>
      </c>
      <c r="BC179" s="25">
        <f t="shared" si="99"/>
        <v>75079.94498195477</v>
      </c>
      <c r="BD179" s="25">
        <f t="shared" si="99"/>
        <v>79279.36816216145</v>
      </c>
      <c r="BE179" s="25">
        <f t="shared" si="99"/>
        <v>83705.42553862283</v>
      </c>
    </row>
    <row r="180" spans="1:57" ht="13.5" thickBot="1">
      <c r="A180" s="19" t="s">
        <v>34</v>
      </c>
      <c r="B180" s="25">
        <f>$B$28*B179</f>
        <v>0</v>
      </c>
      <c r="C180" s="25">
        <f aca="true" t="shared" si="100" ref="C180:BE180">$B$28*C179</f>
        <v>0</v>
      </c>
      <c r="D180" s="25">
        <f t="shared" si="100"/>
        <v>0</v>
      </c>
      <c r="E180" s="25">
        <f t="shared" si="100"/>
        <v>0</v>
      </c>
      <c r="F180" s="25">
        <f t="shared" si="100"/>
        <v>0</v>
      </c>
      <c r="G180" s="25">
        <f t="shared" si="100"/>
        <v>0</v>
      </c>
      <c r="H180" s="25">
        <f t="shared" si="100"/>
        <v>0</v>
      </c>
      <c r="I180" s="25">
        <f t="shared" si="100"/>
        <v>0</v>
      </c>
      <c r="J180" s="25">
        <f t="shared" si="100"/>
        <v>0</v>
      </c>
      <c r="K180" s="25">
        <f t="shared" si="100"/>
        <v>0</v>
      </c>
      <c r="L180" s="25">
        <f t="shared" si="100"/>
        <v>0</v>
      </c>
      <c r="M180" s="25">
        <f t="shared" si="100"/>
        <v>0</v>
      </c>
      <c r="N180" s="25">
        <f t="shared" si="100"/>
        <v>0</v>
      </c>
      <c r="O180" s="25">
        <f t="shared" si="100"/>
        <v>0</v>
      </c>
      <c r="P180" s="25">
        <f t="shared" si="100"/>
        <v>0</v>
      </c>
      <c r="Q180" s="25">
        <f t="shared" si="100"/>
        <v>0</v>
      </c>
      <c r="R180" s="25">
        <f t="shared" si="100"/>
        <v>0</v>
      </c>
      <c r="S180" s="25">
        <f t="shared" si="100"/>
        <v>0</v>
      </c>
      <c r="T180" s="25">
        <f t="shared" si="100"/>
        <v>0</v>
      </c>
      <c r="U180" s="25">
        <f t="shared" si="100"/>
        <v>0</v>
      </c>
      <c r="V180" s="25">
        <f t="shared" si="100"/>
        <v>0</v>
      </c>
      <c r="W180" s="25">
        <f t="shared" si="100"/>
        <v>0</v>
      </c>
      <c r="X180" s="25">
        <f t="shared" si="100"/>
        <v>0</v>
      </c>
      <c r="Y180" s="25">
        <f t="shared" si="100"/>
        <v>0</v>
      </c>
      <c r="Z180" s="25">
        <f t="shared" si="100"/>
        <v>0</v>
      </c>
      <c r="AA180" s="25">
        <f t="shared" si="100"/>
        <v>0</v>
      </c>
      <c r="AB180" s="25">
        <f t="shared" si="100"/>
        <v>0</v>
      </c>
      <c r="AC180" s="25">
        <f t="shared" si="100"/>
        <v>0</v>
      </c>
      <c r="AD180" s="25">
        <f t="shared" si="100"/>
        <v>0</v>
      </c>
      <c r="AE180" s="25">
        <f t="shared" si="100"/>
        <v>0</v>
      </c>
      <c r="AF180" s="25">
        <f t="shared" si="100"/>
        <v>0</v>
      </c>
      <c r="AG180" s="25">
        <f t="shared" si="100"/>
        <v>0</v>
      </c>
      <c r="AH180" s="25">
        <f t="shared" si="100"/>
        <v>0</v>
      </c>
      <c r="AI180" s="25">
        <f t="shared" si="100"/>
        <v>0</v>
      </c>
      <c r="AJ180" s="25">
        <f t="shared" si="100"/>
        <v>0</v>
      </c>
      <c r="AK180" s="25">
        <f t="shared" si="100"/>
        <v>0</v>
      </c>
      <c r="AL180" s="25">
        <f t="shared" si="100"/>
        <v>0</v>
      </c>
      <c r="AM180" s="25">
        <f t="shared" si="100"/>
        <v>0</v>
      </c>
      <c r="AN180" s="25">
        <f t="shared" si="100"/>
        <v>0</v>
      </c>
      <c r="AO180" s="25">
        <f t="shared" si="100"/>
        <v>0</v>
      </c>
      <c r="AP180" s="25">
        <f t="shared" si="100"/>
        <v>0</v>
      </c>
      <c r="AQ180" s="25">
        <f t="shared" si="100"/>
        <v>0</v>
      </c>
      <c r="AR180" s="25">
        <f t="shared" si="100"/>
        <v>0</v>
      </c>
      <c r="AS180" s="25">
        <f t="shared" si="100"/>
        <v>0</v>
      </c>
      <c r="AT180" s="25">
        <f t="shared" si="100"/>
        <v>0</v>
      </c>
      <c r="AU180" s="25">
        <f t="shared" si="100"/>
        <v>0</v>
      </c>
      <c r="AV180" s="25">
        <f t="shared" si="100"/>
        <v>0</v>
      </c>
      <c r="AW180" s="25">
        <f t="shared" si="100"/>
        <v>0</v>
      </c>
      <c r="AX180" s="25">
        <f t="shared" si="100"/>
        <v>0</v>
      </c>
      <c r="AY180" s="25">
        <f t="shared" si="100"/>
        <v>0</v>
      </c>
      <c r="AZ180" s="25">
        <f t="shared" si="100"/>
        <v>0</v>
      </c>
      <c r="BA180" s="25">
        <f t="shared" si="100"/>
        <v>0</v>
      </c>
      <c r="BB180" s="25">
        <f t="shared" si="100"/>
        <v>0</v>
      </c>
      <c r="BC180" s="25">
        <f t="shared" si="100"/>
        <v>0</v>
      </c>
      <c r="BD180" s="25">
        <f t="shared" si="100"/>
        <v>0</v>
      </c>
      <c r="BE180" s="25">
        <f t="shared" si="100"/>
        <v>0</v>
      </c>
    </row>
    <row r="181" spans="1:57" ht="12.75">
      <c r="A181" s="21" t="s">
        <v>119</v>
      </c>
      <c r="B181" s="37">
        <f>SUM(B177:B180)</f>
        <v>6215</v>
      </c>
      <c r="C181" s="37">
        <f aca="true" t="shared" si="101" ref="C181:BE181">SUM(C177:C180)</f>
        <v>6571.7</v>
      </c>
      <c r="D181" s="37">
        <f t="shared" si="101"/>
        <v>6948.258</v>
      </c>
      <c r="E181" s="37">
        <f t="shared" si="101"/>
        <v>7343.69982</v>
      </c>
      <c r="F181" s="37">
        <f t="shared" si="101"/>
        <v>7759.6028878</v>
      </c>
      <c r="G181" s="37">
        <f t="shared" si="101"/>
        <v>8197.098832061998</v>
      </c>
      <c r="H181" s="37">
        <f t="shared" si="101"/>
        <v>8656.876205531978</v>
      </c>
      <c r="I181" s="37">
        <f t="shared" si="101"/>
        <v>9140.683344950134</v>
      </c>
      <c r="J181" s="37">
        <f t="shared" si="101"/>
        <v>9649.331374504858</v>
      </c>
      <c r="K181" s="37">
        <f t="shared" si="101"/>
        <v>10184.697360029608</v>
      </c>
      <c r="L181" s="37">
        <f t="shared" si="101"/>
        <v>10747.727621502574</v>
      </c>
      <c r="M181" s="37">
        <f t="shared" si="101"/>
        <v>11339.941211788047</v>
      </c>
      <c r="N181" s="37">
        <f t="shared" si="101"/>
        <v>11961.93356995621</v>
      </c>
      <c r="O181" s="37">
        <f t="shared" si="101"/>
        <v>12616.380357935926</v>
      </c>
      <c r="P181" s="37">
        <f t="shared" si="101"/>
        <v>13305.041489693911</v>
      </c>
      <c r="Q181" s="37">
        <f t="shared" si="101"/>
        <v>14071.09545165788</v>
      </c>
      <c r="R181" s="37">
        <f t="shared" si="101"/>
        <v>14924.758008161207</v>
      </c>
      <c r="S181" s="37">
        <f t="shared" si="101"/>
        <v>15823.723003846517</v>
      </c>
      <c r="T181" s="37">
        <f t="shared" si="101"/>
        <v>16773.029333127186</v>
      </c>
      <c r="U181" s="37">
        <f t="shared" si="101"/>
        <v>17773.868786035415</v>
      </c>
      <c r="V181" s="37">
        <f t="shared" si="101"/>
        <v>18830.593731039135</v>
      </c>
      <c r="W181" s="37">
        <f t="shared" si="101"/>
        <v>19943.72518352112</v>
      </c>
      <c r="X181" s="37">
        <f t="shared" si="101"/>
        <v>21117.461279264397</v>
      </c>
      <c r="Y181" s="37">
        <f t="shared" si="101"/>
        <v>22354.186173257534</v>
      </c>
      <c r="Z181" s="37">
        <f t="shared" si="101"/>
        <v>23691.332547804228</v>
      </c>
      <c r="AA181" s="37">
        <f t="shared" si="101"/>
        <v>25114.651358283692</v>
      </c>
      <c r="AB181" s="37">
        <f t="shared" si="101"/>
        <v>26612.96332776988</v>
      </c>
      <c r="AC181" s="37">
        <f t="shared" si="101"/>
        <v>28190.382472945283</v>
      </c>
      <c r="AD181" s="37">
        <f t="shared" si="101"/>
        <v>29851.11803798665</v>
      </c>
      <c r="AE181" s="37">
        <f t="shared" si="101"/>
        <v>31598.101394531936</v>
      </c>
      <c r="AF181" s="37">
        <f t="shared" si="101"/>
        <v>33438.78963719123</v>
      </c>
      <c r="AG181" s="37">
        <f t="shared" si="101"/>
        <v>35374.441344063154</v>
      </c>
      <c r="AH181" s="37">
        <f t="shared" si="101"/>
        <v>37413.62697505932</v>
      </c>
      <c r="AI181" s="37">
        <f t="shared" si="101"/>
        <v>39560.24027892859</v>
      </c>
      <c r="AJ181" s="37">
        <f t="shared" si="101"/>
        <v>41819.86949325559</v>
      </c>
      <c r="AK181" s="37">
        <f t="shared" si="101"/>
        <v>44198.56916069099</v>
      </c>
      <c r="AL181" s="37">
        <f t="shared" si="101"/>
        <v>46702.26161030987</v>
      </c>
      <c r="AM181" s="37">
        <f t="shared" si="101"/>
        <v>49338.51822331091</v>
      </c>
      <c r="AN181" s="37">
        <f t="shared" si="101"/>
        <v>52111.90118249555</v>
      </c>
      <c r="AO181" s="37">
        <f t="shared" si="101"/>
        <v>55032.54019483946</v>
      </c>
      <c r="AP181" s="37">
        <f t="shared" si="101"/>
        <v>58106.001564980776</v>
      </c>
      <c r="AQ181" s="37">
        <f t="shared" si="101"/>
        <v>61339.92395201378</v>
      </c>
      <c r="AR181" s="37">
        <f t="shared" si="101"/>
        <v>64744.31399392986</v>
      </c>
      <c r="AS181" s="37">
        <f t="shared" si="101"/>
        <v>68293.57461466265</v>
      </c>
      <c r="AT181" s="37">
        <f t="shared" si="101"/>
        <v>72008.60743135368</v>
      </c>
      <c r="AU181" s="37">
        <f t="shared" si="101"/>
        <v>75919.72405231757</v>
      </c>
      <c r="AV181" s="37">
        <f t="shared" si="101"/>
        <v>80040.92495430552</v>
      </c>
      <c r="AW181" s="37">
        <f t="shared" si="101"/>
        <v>84380.3134893677</v>
      </c>
      <c r="AX181" s="37">
        <f t="shared" si="101"/>
        <v>88949.62614267692</v>
      </c>
      <c r="AY181" s="37">
        <f t="shared" si="101"/>
        <v>93762.26430780522</v>
      </c>
      <c r="AZ181" s="37">
        <f t="shared" si="101"/>
        <v>98828.8276555097</v>
      </c>
      <c r="BA181" s="37">
        <f t="shared" si="101"/>
        <v>104166.14917589199</v>
      </c>
      <c r="BB181" s="37">
        <f t="shared" si="101"/>
        <v>109785.33197779764</v>
      </c>
      <c r="BC181" s="37">
        <f t="shared" si="101"/>
        <v>115701.28793352305</v>
      </c>
      <c r="BD181" s="37">
        <f t="shared" si="101"/>
        <v>121931.77826130815</v>
      </c>
      <c r="BE181" s="37">
        <f t="shared" si="101"/>
        <v>128490.45614272688</v>
      </c>
    </row>
    <row r="182" spans="1:57" ht="12.75">
      <c r="A182" s="19"/>
      <c r="B182" s="9" t="s">
        <v>107</v>
      </c>
      <c r="C182" s="9" t="s">
        <v>107</v>
      </c>
      <c r="D182" s="9" t="s">
        <v>107</v>
      </c>
      <c r="E182" s="9" t="s">
        <v>107</v>
      </c>
      <c r="F182" s="9" t="s">
        <v>107</v>
      </c>
      <c r="G182" s="9" t="s">
        <v>107</v>
      </c>
      <c r="H182" s="9" t="s">
        <v>107</v>
      </c>
      <c r="I182" s="9" t="s">
        <v>107</v>
      </c>
      <c r="J182" s="9" t="s">
        <v>107</v>
      </c>
      <c r="K182" s="9" t="s">
        <v>107</v>
      </c>
      <c r="L182" s="9" t="s">
        <v>107</v>
      </c>
      <c r="M182" s="9" t="s">
        <v>107</v>
      </c>
      <c r="N182" s="9" t="s">
        <v>107</v>
      </c>
      <c r="O182" s="9" t="s">
        <v>107</v>
      </c>
      <c r="P182" s="9" t="s">
        <v>107</v>
      </c>
      <c r="Q182" s="9" t="s">
        <v>107</v>
      </c>
      <c r="R182" s="9" t="s">
        <v>107</v>
      </c>
      <c r="S182" s="9" t="s">
        <v>107</v>
      </c>
      <c r="T182" s="9" t="s">
        <v>107</v>
      </c>
      <c r="U182" s="9" t="s">
        <v>107</v>
      </c>
      <c r="V182" s="9" t="s">
        <v>107</v>
      </c>
      <c r="W182" s="9" t="s">
        <v>107</v>
      </c>
      <c r="X182" s="9" t="s">
        <v>107</v>
      </c>
      <c r="Y182" s="9" t="s">
        <v>107</v>
      </c>
      <c r="Z182" s="9" t="s">
        <v>107</v>
      </c>
      <c r="AA182" s="9" t="s">
        <v>107</v>
      </c>
      <c r="AB182" s="9" t="s">
        <v>107</v>
      </c>
      <c r="AC182" s="9" t="s">
        <v>107</v>
      </c>
      <c r="AD182" s="9" t="s">
        <v>107</v>
      </c>
      <c r="AE182" s="9" t="s">
        <v>107</v>
      </c>
      <c r="AF182" s="9" t="s">
        <v>107</v>
      </c>
      <c r="AG182" s="9" t="s">
        <v>107</v>
      </c>
      <c r="AH182" s="9" t="s">
        <v>107</v>
      </c>
      <c r="AI182" s="9" t="s">
        <v>107</v>
      </c>
      <c r="AJ182" s="9" t="s">
        <v>107</v>
      </c>
      <c r="AK182" s="9" t="s">
        <v>107</v>
      </c>
      <c r="AL182" s="9" t="s">
        <v>107</v>
      </c>
      <c r="AM182" s="9" t="s">
        <v>107</v>
      </c>
      <c r="AN182" s="9" t="s">
        <v>107</v>
      </c>
      <c r="AO182" s="9" t="s">
        <v>107</v>
      </c>
      <c r="AP182" s="9" t="s">
        <v>107</v>
      </c>
      <c r="AQ182" s="9" t="s">
        <v>107</v>
      </c>
      <c r="AR182" s="9" t="s">
        <v>107</v>
      </c>
      <c r="AS182" s="9" t="s">
        <v>107</v>
      </c>
      <c r="AT182" s="9" t="s">
        <v>107</v>
      </c>
      <c r="AU182" s="9" t="s">
        <v>107</v>
      </c>
      <c r="AV182" s="9" t="s">
        <v>107</v>
      </c>
      <c r="AW182" s="9" t="s">
        <v>107</v>
      </c>
      <c r="AX182" s="9" t="s">
        <v>107</v>
      </c>
      <c r="AY182" s="9" t="s">
        <v>107</v>
      </c>
      <c r="AZ182" s="9" t="s">
        <v>107</v>
      </c>
      <c r="BA182" s="9" t="s">
        <v>107</v>
      </c>
      <c r="BB182" s="9" t="s">
        <v>107</v>
      </c>
      <c r="BC182" s="9" t="s">
        <v>107</v>
      </c>
      <c r="BD182" s="9" t="s">
        <v>107</v>
      </c>
      <c r="BE182" s="9" t="s">
        <v>107</v>
      </c>
    </row>
    <row r="183" spans="1:57" ht="12.75">
      <c r="A183" s="19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2.75">
      <c r="A184" s="47" t="s">
        <v>120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2.75">
      <c r="A185" s="19" t="s">
        <v>121</v>
      </c>
      <c r="B185" s="24">
        <f>IF($B$175=2,+B168,+B148)</f>
        <v>0.15</v>
      </c>
      <c r="C185" s="24">
        <f aca="true" t="shared" si="102" ref="C185:BE185">IF($B$175=2,+C168,+C148)</f>
        <v>0.15</v>
      </c>
      <c r="D185" s="24">
        <f t="shared" si="102"/>
        <v>0.15</v>
      </c>
      <c r="E185" s="24">
        <f t="shared" si="102"/>
        <v>0.15</v>
      </c>
      <c r="F185" s="24">
        <f t="shared" si="102"/>
        <v>0.15</v>
      </c>
      <c r="G185" s="24">
        <f t="shared" si="102"/>
        <v>0.15</v>
      </c>
      <c r="H185" s="24">
        <f t="shared" si="102"/>
        <v>0.15</v>
      </c>
      <c r="I185" s="24">
        <f t="shared" si="102"/>
        <v>0.15</v>
      </c>
      <c r="J185" s="24">
        <f t="shared" si="102"/>
        <v>0.15</v>
      </c>
      <c r="K185" s="24">
        <f t="shared" si="102"/>
        <v>0.15</v>
      </c>
      <c r="L185" s="24">
        <f t="shared" si="102"/>
        <v>0.15</v>
      </c>
      <c r="M185" s="24">
        <f t="shared" si="102"/>
        <v>0.15</v>
      </c>
      <c r="N185" s="24">
        <f t="shared" si="102"/>
        <v>0.15</v>
      </c>
      <c r="O185" s="24">
        <f t="shared" si="102"/>
        <v>0.15</v>
      </c>
      <c r="P185" s="24">
        <f t="shared" si="102"/>
        <v>0.15</v>
      </c>
      <c r="Q185" s="24">
        <f t="shared" si="102"/>
        <v>0.25</v>
      </c>
      <c r="R185" s="24">
        <f t="shared" si="102"/>
        <v>0.25</v>
      </c>
      <c r="S185" s="24">
        <f t="shared" si="102"/>
        <v>0.25</v>
      </c>
      <c r="T185" s="24">
        <f t="shared" si="102"/>
        <v>0.25</v>
      </c>
      <c r="U185" s="24">
        <f t="shared" si="102"/>
        <v>0.25</v>
      </c>
      <c r="V185" s="24">
        <f t="shared" si="102"/>
        <v>0.25</v>
      </c>
      <c r="W185" s="24">
        <f t="shared" si="102"/>
        <v>0.25</v>
      </c>
      <c r="X185" s="24">
        <f t="shared" si="102"/>
        <v>0.25</v>
      </c>
      <c r="Y185" s="24">
        <f t="shared" si="102"/>
        <v>0.25</v>
      </c>
      <c r="Z185" s="24">
        <f t="shared" si="102"/>
        <v>0.25</v>
      </c>
      <c r="AA185" s="24">
        <f t="shared" si="102"/>
        <v>0.25</v>
      </c>
      <c r="AB185" s="24">
        <f t="shared" si="102"/>
        <v>0.25</v>
      </c>
      <c r="AC185" s="24">
        <f t="shared" si="102"/>
        <v>0.25</v>
      </c>
      <c r="AD185" s="24">
        <f t="shared" si="102"/>
        <v>0.25</v>
      </c>
      <c r="AE185" s="24">
        <f t="shared" si="102"/>
        <v>0.25</v>
      </c>
      <c r="AF185" s="24">
        <f t="shared" si="102"/>
        <v>0.25</v>
      </c>
      <c r="AG185" s="24">
        <f t="shared" si="102"/>
        <v>0.25</v>
      </c>
      <c r="AH185" s="24">
        <f t="shared" si="102"/>
        <v>0.25</v>
      </c>
      <c r="AI185" s="24">
        <f t="shared" si="102"/>
        <v>0.25</v>
      </c>
      <c r="AJ185" s="24">
        <f t="shared" si="102"/>
        <v>0.25</v>
      </c>
      <c r="AK185" s="24">
        <f t="shared" si="102"/>
        <v>0.25</v>
      </c>
      <c r="AL185" s="24">
        <f t="shared" si="102"/>
        <v>0.25</v>
      </c>
      <c r="AM185" s="24">
        <f t="shared" si="102"/>
        <v>0.25</v>
      </c>
      <c r="AN185" s="24">
        <f t="shared" si="102"/>
        <v>0.25</v>
      </c>
      <c r="AO185" s="24">
        <f t="shared" si="102"/>
        <v>0.25</v>
      </c>
      <c r="AP185" s="24">
        <f t="shared" si="102"/>
        <v>0.25</v>
      </c>
      <c r="AQ185" s="24">
        <f t="shared" si="102"/>
        <v>0.25</v>
      </c>
      <c r="AR185" s="24">
        <f t="shared" si="102"/>
        <v>0.25</v>
      </c>
      <c r="AS185" s="24">
        <f t="shared" si="102"/>
        <v>0.25</v>
      </c>
      <c r="AT185" s="24">
        <f t="shared" si="102"/>
        <v>0.25</v>
      </c>
      <c r="AU185" s="24">
        <f t="shared" si="102"/>
        <v>0.25</v>
      </c>
      <c r="AV185" s="24">
        <f t="shared" si="102"/>
        <v>0.25</v>
      </c>
      <c r="AW185" s="24">
        <f t="shared" si="102"/>
        <v>0.25</v>
      </c>
      <c r="AX185" s="24">
        <f t="shared" si="102"/>
        <v>0.25</v>
      </c>
      <c r="AY185" s="24">
        <f t="shared" si="102"/>
        <v>0.25</v>
      </c>
      <c r="AZ185" s="24">
        <f t="shared" si="102"/>
        <v>0.25</v>
      </c>
      <c r="BA185" s="24">
        <f t="shared" si="102"/>
        <v>0.25</v>
      </c>
      <c r="BB185" s="24">
        <f t="shared" si="102"/>
        <v>0.25</v>
      </c>
      <c r="BC185" s="24">
        <f t="shared" si="102"/>
        <v>0.25</v>
      </c>
      <c r="BD185" s="24">
        <f t="shared" si="102"/>
        <v>0.25</v>
      </c>
      <c r="BE185" s="24">
        <f t="shared" si="102"/>
        <v>0.25</v>
      </c>
    </row>
    <row r="186" spans="1:57" ht="12.75">
      <c r="A186" s="19" t="s">
        <v>122</v>
      </c>
      <c r="B186" s="24">
        <f>$B$28*B185</f>
        <v>0</v>
      </c>
      <c r="C186" s="24">
        <f aca="true" t="shared" si="103" ref="C186:BE186">$B$28*C185</f>
        <v>0</v>
      </c>
      <c r="D186" s="24">
        <f t="shared" si="103"/>
        <v>0</v>
      </c>
      <c r="E186" s="24">
        <f t="shared" si="103"/>
        <v>0</v>
      </c>
      <c r="F186" s="24">
        <f t="shared" si="103"/>
        <v>0</v>
      </c>
      <c r="G186" s="24">
        <f t="shared" si="103"/>
        <v>0</v>
      </c>
      <c r="H186" s="24">
        <f t="shared" si="103"/>
        <v>0</v>
      </c>
      <c r="I186" s="24">
        <f t="shared" si="103"/>
        <v>0</v>
      </c>
      <c r="J186" s="24">
        <f t="shared" si="103"/>
        <v>0</v>
      </c>
      <c r="K186" s="24">
        <f t="shared" si="103"/>
        <v>0</v>
      </c>
      <c r="L186" s="24">
        <f t="shared" si="103"/>
        <v>0</v>
      </c>
      <c r="M186" s="24">
        <f t="shared" si="103"/>
        <v>0</v>
      </c>
      <c r="N186" s="24">
        <f t="shared" si="103"/>
        <v>0</v>
      </c>
      <c r="O186" s="24">
        <f t="shared" si="103"/>
        <v>0</v>
      </c>
      <c r="P186" s="24">
        <f t="shared" si="103"/>
        <v>0</v>
      </c>
      <c r="Q186" s="24">
        <f t="shared" si="103"/>
        <v>0</v>
      </c>
      <c r="R186" s="24">
        <f t="shared" si="103"/>
        <v>0</v>
      </c>
      <c r="S186" s="24">
        <f t="shared" si="103"/>
        <v>0</v>
      </c>
      <c r="T186" s="24">
        <f t="shared" si="103"/>
        <v>0</v>
      </c>
      <c r="U186" s="24">
        <f t="shared" si="103"/>
        <v>0</v>
      </c>
      <c r="V186" s="24">
        <f t="shared" si="103"/>
        <v>0</v>
      </c>
      <c r="W186" s="24">
        <f t="shared" si="103"/>
        <v>0</v>
      </c>
      <c r="X186" s="24">
        <f t="shared" si="103"/>
        <v>0</v>
      </c>
      <c r="Y186" s="24">
        <f t="shared" si="103"/>
        <v>0</v>
      </c>
      <c r="Z186" s="24">
        <f t="shared" si="103"/>
        <v>0</v>
      </c>
      <c r="AA186" s="24">
        <f t="shared" si="103"/>
        <v>0</v>
      </c>
      <c r="AB186" s="24">
        <f t="shared" si="103"/>
        <v>0</v>
      </c>
      <c r="AC186" s="24">
        <f t="shared" si="103"/>
        <v>0</v>
      </c>
      <c r="AD186" s="24">
        <f t="shared" si="103"/>
        <v>0</v>
      </c>
      <c r="AE186" s="24">
        <f t="shared" si="103"/>
        <v>0</v>
      </c>
      <c r="AF186" s="24">
        <f t="shared" si="103"/>
        <v>0</v>
      </c>
      <c r="AG186" s="24">
        <f t="shared" si="103"/>
        <v>0</v>
      </c>
      <c r="AH186" s="24">
        <f t="shared" si="103"/>
        <v>0</v>
      </c>
      <c r="AI186" s="24">
        <f t="shared" si="103"/>
        <v>0</v>
      </c>
      <c r="AJ186" s="24">
        <f t="shared" si="103"/>
        <v>0</v>
      </c>
      <c r="AK186" s="24">
        <f t="shared" si="103"/>
        <v>0</v>
      </c>
      <c r="AL186" s="24">
        <f t="shared" si="103"/>
        <v>0</v>
      </c>
      <c r="AM186" s="24">
        <f t="shared" si="103"/>
        <v>0</v>
      </c>
      <c r="AN186" s="24">
        <f t="shared" si="103"/>
        <v>0</v>
      </c>
      <c r="AO186" s="24">
        <f t="shared" si="103"/>
        <v>0</v>
      </c>
      <c r="AP186" s="24">
        <f t="shared" si="103"/>
        <v>0</v>
      </c>
      <c r="AQ186" s="24">
        <f t="shared" si="103"/>
        <v>0</v>
      </c>
      <c r="AR186" s="24">
        <f t="shared" si="103"/>
        <v>0</v>
      </c>
      <c r="AS186" s="24">
        <f t="shared" si="103"/>
        <v>0</v>
      </c>
      <c r="AT186" s="24">
        <f t="shared" si="103"/>
        <v>0</v>
      </c>
      <c r="AU186" s="24">
        <f t="shared" si="103"/>
        <v>0</v>
      </c>
      <c r="AV186" s="24">
        <f t="shared" si="103"/>
        <v>0</v>
      </c>
      <c r="AW186" s="24">
        <f t="shared" si="103"/>
        <v>0</v>
      </c>
      <c r="AX186" s="24">
        <f t="shared" si="103"/>
        <v>0</v>
      </c>
      <c r="AY186" s="24">
        <f t="shared" si="103"/>
        <v>0</v>
      </c>
      <c r="AZ186" s="24">
        <f t="shared" si="103"/>
        <v>0</v>
      </c>
      <c r="BA186" s="24">
        <f t="shared" si="103"/>
        <v>0</v>
      </c>
      <c r="BB186" s="24">
        <f t="shared" si="103"/>
        <v>0</v>
      </c>
      <c r="BC186" s="24">
        <f t="shared" si="103"/>
        <v>0</v>
      </c>
      <c r="BD186" s="24">
        <f t="shared" si="103"/>
        <v>0</v>
      </c>
      <c r="BE186" s="24">
        <f t="shared" si="103"/>
        <v>0</v>
      </c>
    </row>
    <row r="187" spans="1:57" ht="12.75">
      <c r="A187" s="19" t="s">
        <v>123</v>
      </c>
      <c r="B187" s="53">
        <f>$B$125</f>
        <v>0.0145</v>
      </c>
      <c r="C187" s="53">
        <f aca="true" t="shared" si="104" ref="C187:BE187">$B$125</f>
        <v>0.0145</v>
      </c>
      <c r="D187" s="53">
        <f t="shared" si="104"/>
        <v>0.0145</v>
      </c>
      <c r="E187" s="53">
        <f t="shared" si="104"/>
        <v>0.0145</v>
      </c>
      <c r="F187" s="53">
        <f t="shared" si="104"/>
        <v>0.0145</v>
      </c>
      <c r="G187" s="53">
        <f t="shared" si="104"/>
        <v>0.0145</v>
      </c>
      <c r="H187" s="53">
        <f t="shared" si="104"/>
        <v>0.0145</v>
      </c>
      <c r="I187" s="53">
        <f t="shared" si="104"/>
        <v>0.0145</v>
      </c>
      <c r="J187" s="53">
        <f t="shared" si="104"/>
        <v>0.0145</v>
      </c>
      <c r="K187" s="53">
        <f t="shared" si="104"/>
        <v>0.0145</v>
      </c>
      <c r="L187" s="53">
        <f t="shared" si="104"/>
        <v>0.0145</v>
      </c>
      <c r="M187" s="53">
        <f t="shared" si="104"/>
        <v>0.0145</v>
      </c>
      <c r="N187" s="53">
        <f t="shared" si="104"/>
        <v>0.0145</v>
      </c>
      <c r="O187" s="53">
        <f t="shared" si="104"/>
        <v>0.0145</v>
      </c>
      <c r="P187" s="53">
        <f t="shared" si="104"/>
        <v>0.0145</v>
      </c>
      <c r="Q187" s="53">
        <f t="shared" si="104"/>
        <v>0.0145</v>
      </c>
      <c r="R187" s="53">
        <f t="shared" si="104"/>
        <v>0.0145</v>
      </c>
      <c r="S187" s="53">
        <f t="shared" si="104"/>
        <v>0.0145</v>
      </c>
      <c r="T187" s="53">
        <f t="shared" si="104"/>
        <v>0.0145</v>
      </c>
      <c r="U187" s="53">
        <f t="shared" si="104"/>
        <v>0.0145</v>
      </c>
      <c r="V187" s="53">
        <f t="shared" si="104"/>
        <v>0.0145</v>
      </c>
      <c r="W187" s="53">
        <f t="shared" si="104"/>
        <v>0.0145</v>
      </c>
      <c r="X187" s="53">
        <f t="shared" si="104"/>
        <v>0.0145</v>
      </c>
      <c r="Y187" s="53">
        <f t="shared" si="104"/>
        <v>0.0145</v>
      </c>
      <c r="Z187" s="53">
        <f t="shared" si="104"/>
        <v>0.0145</v>
      </c>
      <c r="AA187" s="53">
        <f t="shared" si="104"/>
        <v>0.0145</v>
      </c>
      <c r="AB187" s="53">
        <f t="shared" si="104"/>
        <v>0.0145</v>
      </c>
      <c r="AC187" s="53">
        <f t="shared" si="104"/>
        <v>0.0145</v>
      </c>
      <c r="AD187" s="53">
        <f t="shared" si="104"/>
        <v>0.0145</v>
      </c>
      <c r="AE187" s="53">
        <f t="shared" si="104"/>
        <v>0.0145</v>
      </c>
      <c r="AF187" s="53">
        <f t="shared" si="104"/>
        <v>0.0145</v>
      </c>
      <c r="AG187" s="53">
        <f t="shared" si="104"/>
        <v>0.0145</v>
      </c>
      <c r="AH187" s="53">
        <f t="shared" si="104"/>
        <v>0.0145</v>
      </c>
      <c r="AI187" s="53">
        <f t="shared" si="104"/>
        <v>0.0145</v>
      </c>
      <c r="AJ187" s="53">
        <f t="shared" si="104"/>
        <v>0.0145</v>
      </c>
      <c r="AK187" s="53">
        <f t="shared" si="104"/>
        <v>0.0145</v>
      </c>
      <c r="AL187" s="53">
        <f t="shared" si="104"/>
        <v>0.0145</v>
      </c>
      <c r="AM187" s="53">
        <f t="shared" si="104"/>
        <v>0.0145</v>
      </c>
      <c r="AN187" s="53">
        <f t="shared" si="104"/>
        <v>0.0145</v>
      </c>
      <c r="AO187" s="53">
        <f t="shared" si="104"/>
        <v>0.0145</v>
      </c>
      <c r="AP187" s="53">
        <f t="shared" si="104"/>
        <v>0.0145</v>
      </c>
      <c r="AQ187" s="53">
        <f t="shared" si="104"/>
        <v>0.0145</v>
      </c>
      <c r="AR187" s="53">
        <f t="shared" si="104"/>
        <v>0.0145</v>
      </c>
      <c r="AS187" s="53">
        <f t="shared" si="104"/>
        <v>0.0145</v>
      </c>
      <c r="AT187" s="53">
        <f t="shared" si="104"/>
        <v>0.0145</v>
      </c>
      <c r="AU187" s="53">
        <f t="shared" si="104"/>
        <v>0.0145</v>
      </c>
      <c r="AV187" s="53">
        <f t="shared" si="104"/>
        <v>0.0145</v>
      </c>
      <c r="AW187" s="53">
        <f t="shared" si="104"/>
        <v>0.0145</v>
      </c>
      <c r="AX187" s="53">
        <f t="shared" si="104"/>
        <v>0.0145</v>
      </c>
      <c r="AY187" s="53">
        <f t="shared" si="104"/>
        <v>0.0145</v>
      </c>
      <c r="AZ187" s="53">
        <f t="shared" si="104"/>
        <v>0.0145</v>
      </c>
      <c r="BA187" s="53">
        <f t="shared" si="104"/>
        <v>0.0145</v>
      </c>
      <c r="BB187" s="53">
        <f t="shared" si="104"/>
        <v>0.0145</v>
      </c>
      <c r="BC187" s="53">
        <f t="shared" si="104"/>
        <v>0.0145</v>
      </c>
      <c r="BD187" s="53">
        <f t="shared" si="104"/>
        <v>0.0145</v>
      </c>
      <c r="BE187" s="53">
        <f t="shared" si="104"/>
        <v>0.0145</v>
      </c>
    </row>
    <row r="188" spans="1:57" ht="13.5" thickBot="1">
      <c r="A188" s="19" t="s">
        <v>124</v>
      </c>
      <c r="B188" s="81">
        <f aca="true" t="shared" si="105" ref="B188:AG188">IF(B58&lt;B124,+$B$123,0)</f>
        <v>0.062</v>
      </c>
      <c r="C188" s="81">
        <f t="shared" si="105"/>
        <v>0.062</v>
      </c>
      <c r="D188" s="81">
        <f t="shared" si="105"/>
        <v>0.062</v>
      </c>
      <c r="E188" s="81">
        <f t="shared" si="105"/>
        <v>0.062</v>
      </c>
      <c r="F188" s="81">
        <f t="shared" si="105"/>
        <v>0.062</v>
      </c>
      <c r="G188" s="81">
        <f t="shared" si="105"/>
        <v>0.062</v>
      </c>
      <c r="H188" s="81">
        <f t="shared" si="105"/>
        <v>0.062</v>
      </c>
      <c r="I188" s="81">
        <f t="shared" si="105"/>
        <v>0.062</v>
      </c>
      <c r="J188" s="81">
        <f t="shared" si="105"/>
        <v>0.062</v>
      </c>
      <c r="K188" s="81">
        <f t="shared" si="105"/>
        <v>0.062</v>
      </c>
      <c r="L188" s="81">
        <f t="shared" si="105"/>
        <v>0.062</v>
      </c>
      <c r="M188" s="81">
        <f t="shared" si="105"/>
        <v>0.062</v>
      </c>
      <c r="N188" s="81">
        <f t="shared" si="105"/>
        <v>0.062</v>
      </c>
      <c r="O188" s="81">
        <f t="shared" si="105"/>
        <v>0.062</v>
      </c>
      <c r="P188" s="81">
        <f t="shared" si="105"/>
        <v>0.062</v>
      </c>
      <c r="Q188" s="81">
        <f t="shared" si="105"/>
        <v>0.062</v>
      </c>
      <c r="R188" s="81">
        <f t="shared" si="105"/>
        <v>0.062</v>
      </c>
      <c r="S188" s="81">
        <f t="shared" si="105"/>
        <v>0.062</v>
      </c>
      <c r="T188" s="81">
        <f t="shared" si="105"/>
        <v>0.062</v>
      </c>
      <c r="U188" s="81">
        <f t="shared" si="105"/>
        <v>0.062</v>
      </c>
      <c r="V188" s="81">
        <f t="shared" si="105"/>
        <v>0.062</v>
      </c>
      <c r="W188" s="81">
        <f t="shared" si="105"/>
        <v>0.062</v>
      </c>
      <c r="X188" s="81">
        <f t="shared" si="105"/>
        <v>0.062</v>
      </c>
      <c r="Y188" s="81">
        <f t="shared" si="105"/>
        <v>0.062</v>
      </c>
      <c r="Z188" s="81">
        <f t="shared" si="105"/>
        <v>0.062</v>
      </c>
      <c r="AA188" s="81">
        <f t="shared" si="105"/>
        <v>0.062</v>
      </c>
      <c r="AB188" s="81">
        <f t="shared" si="105"/>
        <v>0.062</v>
      </c>
      <c r="AC188" s="81">
        <f t="shared" si="105"/>
        <v>0.062</v>
      </c>
      <c r="AD188" s="81">
        <f t="shared" si="105"/>
        <v>0.062</v>
      </c>
      <c r="AE188" s="81">
        <f t="shared" si="105"/>
        <v>0.062</v>
      </c>
      <c r="AF188" s="81">
        <f t="shared" si="105"/>
        <v>0.062</v>
      </c>
      <c r="AG188" s="81">
        <f t="shared" si="105"/>
        <v>0.062</v>
      </c>
      <c r="AH188" s="81">
        <f aca="true" t="shared" si="106" ref="AH188:BE188">IF(AH58&lt;AH124,+$B$123,0)</f>
        <v>0.062</v>
      </c>
      <c r="AI188" s="81">
        <f t="shared" si="106"/>
        <v>0.062</v>
      </c>
      <c r="AJ188" s="81">
        <f t="shared" si="106"/>
        <v>0.062</v>
      </c>
      <c r="AK188" s="81">
        <f t="shared" si="106"/>
        <v>0.062</v>
      </c>
      <c r="AL188" s="81">
        <f t="shared" si="106"/>
        <v>0.062</v>
      </c>
      <c r="AM188" s="81">
        <f t="shared" si="106"/>
        <v>0.062</v>
      </c>
      <c r="AN188" s="81">
        <f t="shared" si="106"/>
        <v>0.062</v>
      </c>
      <c r="AO188" s="81">
        <f t="shared" si="106"/>
        <v>0.062</v>
      </c>
      <c r="AP188" s="81">
        <f t="shared" si="106"/>
        <v>0.062</v>
      </c>
      <c r="AQ188" s="81">
        <f t="shared" si="106"/>
        <v>0.062</v>
      </c>
      <c r="AR188" s="81">
        <f t="shared" si="106"/>
        <v>0.062</v>
      </c>
      <c r="AS188" s="81">
        <f t="shared" si="106"/>
        <v>0.062</v>
      </c>
      <c r="AT188" s="81">
        <f t="shared" si="106"/>
        <v>0.062</v>
      </c>
      <c r="AU188" s="81">
        <f t="shared" si="106"/>
        <v>0.062</v>
      </c>
      <c r="AV188" s="81">
        <f t="shared" si="106"/>
        <v>0.062</v>
      </c>
      <c r="AW188" s="81">
        <f t="shared" si="106"/>
        <v>0.062</v>
      </c>
      <c r="AX188" s="81">
        <f t="shared" si="106"/>
        <v>0.062</v>
      </c>
      <c r="AY188" s="81">
        <f t="shared" si="106"/>
        <v>0.062</v>
      </c>
      <c r="AZ188" s="81">
        <f t="shared" si="106"/>
        <v>0.062</v>
      </c>
      <c r="BA188" s="81">
        <f t="shared" si="106"/>
        <v>0.062</v>
      </c>
      <c r="BB188" s="81">
        <f t="shared" si="106"/>
        <v>0.062</v>
      </c>
      <c r="BC188" s="81">
        <f t="shared" si="106"/>
        <v>0.062</v>
      </c>
      <c r="BD188" s="81">
        <f t="shared" si="106"/>
        <v>0.062</v>
      </c>
      <c r="BE188" s="81">
        <f t="shared" si="106"/>
        <v>0.062</v>
      </c>
    </row>
    <row r="189" spans="1:57" ht="12.75">
      <c r="A189" s="46" t="s">
        <v>125</v>
      </c>
      <c r="B189" s="24">
        <f>SUM(B185:B188)</f>
        <v>0.2265</v>
      </c>
      <c r="C189" s="24">
        <f aca="true" t="shared" si="107" ref="C189:BE189">SUM(C185:C188)</f>
        <v>0.2265</v>
      </c>
      <c r="D189" s="24">
        <f t="shared" si="107"/>
        <v>0.2265</v>
      </c>
      <c r="E189" s="24">
        <f t="shared" si="107"/>
        <v>0.2265</v>
      </c>
      <c r="F189" s="24">
        <f t="shared" si="107"/>
        <v>0.2265</v>
      </c>
      <c r="G189" s="24">
        <f t="shared" si="107"/>
        <v>0.2265</v>
      </c>
      <c r="H189" s="24">
        <f t="shared" si="107"/>
        <v>0.2265</v>
      </c>
      <c r="I189" s="24">
        <f t="shared" si="107"/>
        <v>0.2265</v>
      </c>
      <c r="J189" s="24">
        <f t="shared" si="107"/>
        <v>0.2265</v>
      </c>
      <c r="K189" s="24">
        <f t="shared" si="107"/>
        <v>0.2265</v>
      </c>
      <c r="L189" s="24">
        <f t="shared" si="107"/>
        <v>0.2265</v>
      </c>
      <c r="M189" s="24">
        <f t="shared" si="107"/>
        <v>0.2265</v>
      </c>
      <c r="N189" s="24">
        <f t="shared" si="107"/>
        <v>0.2265</v>
      </c>
      <c r="O189" s="24">
        <f t="shared" si="107"/>
        <v>0.2265</v>
      </c>
      <c r="P189" s="24">
        <f t="shared" si="107"/>
        <v>0.2265</v>
      </c>
      <c r="Q189" s="24">
        <f t="shared" si="107"/>
        <v>0.3265</v>
      </c>
      <c r="R189" s="24">
        <f t="shared" si="107"/>
        <v>0.3265</v>
      </c>
      <c r="S189" s="24">
        <f t="shared" si="107"/>
        <v>0.3265</v>
      </c>
      <c r="T189" s="24">
        <f t="shared" si="107"/>
        <v>0.3265</v>
      </c>
      <c r="U189" s="24">
        <f t="shared" si="107"/>
        <v>0.3265</v>
      </c>
      <c r="V189" s="24">
        <f t="shared" si="107"/>
        <v>0.3265</v>
      </c>
      <c r="W189" s="24">
        <f t="shared" si="107"/>
        <v>0.3265</v>
      </c>
      <c r="X189" s="24">
        <f t="shared" si="107"/>
        <v>0.3265</v>
      </c>
      <c r="Y189" s="24">
        <f t="shared" si="107"/>
        <v>0.3265</v>
      </c>
      <c r="Z189" s="24">
        <f t="shared" si="107"/>
        <v>0.3265</v>
      </c>
      <c r="AA189" s="24">
        <f t="shared" si="107"/>
        <v>0.3265</v>
      </c>
      <c r="AB189" s="24">
        <f t="shared" si="107"/>
        <v>0.3265</v>
      </c>
      <c r="AC189" s="24">
        <f t="shared" si="107"/>
        <v>0.3265</v>
      </c>
      <c r="AD189" s="24">
        <f t="shared" si="107"/>
        <v>0.3265</v>
      </c>
      <c r="AE189" s="24">
        <f t="shared" si="107"/>
        <v>0.3265</v>
      </c>
      <c r="AF189" s="24">
        <f t="shared" si="107"/>
        <v>0.3265</v>
      </c>
      <c r="AG189" s="24">
        <f t="shared" si="107"/>
        <v>0.3265</v>
      </c>
      <c r="AH189" s="24">
        <f t="shared" si="107"/>
        <v>0.3265</v>
      </c>
      <c r="AI189" s="24">
        <f t="shared" si="107"/>
        <v>0.3265</v>
      </c>
      <c r="AJ189" s="24">
        <f t="shared" si="107"/>
        <v>0.3265</v>
      </c>
      <c r="AK189" s="24">
        <f t="shared" si="107"/>
        <v>0.3265</v>
      </c>
      <c r="AL189" s="24">
        <f t="shared" si="107"/>
        <v>0.3265</v>
      </c>
      <c r="AM189" s="24">
        <f t="shared" si="107"/>
        <v>0.3265</v>
      </c>
      <c r="AN189" s="24">
        <f t="shared" si="107"/>
        <v>0.3265</v>
      </c>
      <c r="AO189" s="24">
        <f t="shared" si="107"/>
        <v>0.3265</v>
      </c>
      <c r="AP189" s="24">
        <f t="shared" si="107"/>
        <v>0.3265</v>
      </c>
      <c r="AQ189" s="24">
        <f t="shared" si="107"/>
        <v>0.3265</v>
      </c>
      <c r="AR189" s="24">
        <f t="shared" si="107"/>
        <v>0.3265</v>
      </c>
      <c r="AS189" s="24">
        <f t="shared" si="107"/>
        <v>0.3265</v>
      </c>
      <c r="AT189" s="24">
        <f t="shared" si="107"/>
        <v>0.3265</v>
      </c>
      <c r="AU189" s="24">
        <f t="shared" si="107"/>
        <v>0.3265</v>
      </c>
      <c r="AV189" s="24">
        <f t="shared" si="107"/>
        <v>0.3265</v>
      </c>
      <c r="AW189" s="24">
        <f t="shared" si="107"/>
        <v>0.3265</v>
      </c>
      <c r="AX189" s="24">
        <f t="shared" si="107"/>
        <v>0.3265</v>
      </c>
      <c r="AY189" s="24">
        <f t="shared" si="107"/>
        <v>0.3265</v>
      </c>
      <c r="AZ189" s="24">
        <f t="shared" si="107"/>
        <v>0.3265</v>
      </c>
      <c r="BA189" s="24">
        <f t="shared" si="107"/>
        <v>0.3265</v>
      </c>
      <c r="BB189" s="24">
        <f t="shared" si="107"/>
        <v>0.3265</v>
      </c>
      <c r="BC189" s="24">
        <f t="shared" si="107"/>
        <v>0.3265</v>
      </c>
      <c r="BD189" s="24">
        <f t="shared" si="107"/>
        <v>0.3265</v>
      </c>
      <c r="BE189" s="24">
        <f t="shared" si="107"/>
        <v>0.3265</v>
      </c>
    </row>
    <row r="190" spans="1:57" ht="12.75">
      <c r="A190" s="19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</row>
    <row r="191" spans="1:57" ht="12.75">
      <c r="A191" s="19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</row>
    <row r="192" spans="1:57" ht="12.75">
      <c r="A192" s="50" t="s">
        <v>126</v>
      </c>
      <c r="B192" s="9">
        <f aca="true" t="shared" si="108" ref="B192:BE192">B62</f>
        <v>14095.75</v>
      </c>
      <c r="C192" s="9">
        <f t="shared" si="108"/>
        <v>14659.580000000002</v>
      </c>
      <c r="D192" s="9">
        <f t="shared" si="108"/>
        <v>15245.963199999998</v>
      </c>
      <c r="E192" s="9">
        <f t="shared" si="108"/>
        <v>15855.801727999999</v>
      </c>
      <c r="F192" s="9">
        <f t="shared" si="108"/>
        <v>16490.033797120002</v>
      </c>
      <c r="G192" s="9">
        <f t="shared" si="108"/>
        <v>17149.635149004804</v>
      </c>
      <c r="H192" s="9">
        <f t="shared" si="108"/>
        <v>17835.620554964997</v>
      </c>
      <c r="I192" s="9">
        <f t="shared" si="108"/>
        <v>18549.0453771636</v>
      </c>
      <c r="J192" s="9">
        <f t="shared" si="108"/>
        <v>19291.007192250145</v>
      </c>
      <c r="K192" s="9">
        <f t="shared" si="108"/>
        <v>20062.64747994015</v>
      </c>
      <c r="L192" s="9">
        <f t="shared" si="108"/>
        <v>20865.15337913776</v>
      </c>
      <c r="M192" s="9">
        <f t="shared" si="108"/>
        <v>21699.759514303267</v>
      </c>
      <c r="N192" s="9">
        <f t="shared" si="108"/>
        <v>22567.7498948754</v>
      </c>
      <c r="O192" s="9">
        <f t="shared" si="108"/>
        <v>23470.45989067042</v>
      </c>
      <c r="P192" s="9">
        <f t="shared" si="108"/>
        <v>24409.278286297238</v>
      </c>
      <c r="Q192" s="9">
        <f t="shared" si="108"/>
        <v>25385.649417749126</v>
      </c>
      <c r="R192" s="9">
        <f t="shared" si="108"/>
        <v>26401.075394459098</v>
      </c>
      <c r="S192" s="9">
        <f t="shared" si="108"/>
        <v>27457.118410237454</v>
      </c>
      <c r="T192" s="9">
        <f t="shared" si="108"/>
        <v>28555.40314664696</v>
      </c>
      <c r="U192" s="9">
        <f t="shared" si="108"/>
        <v>29697.619272512835</v>
      </c>
      <c r="V192" s="9">
        <f t="shared" si="108"/>
        <v>30885.524043413345</v>
      </c>
      <c r="W192" s="9">
        <f t="shared" si="108"/>
        <v>32120.945005149886</v>
      </c>
      <c r="X192" s="9">
        <f t="shared" si="108"/>
        <v>33405.78280535588</v>
      </c>
      <c r="Y192" s="9">
        <f t="shared" si="108"/>
        <v>34742.014117570114</v>
      </c>
      <c r="Z192" s="9">
        <f t="shared" si="108"/>
        <v>36131.69468227292</v>
      </c>
      <c r="AA192" s="9">
        <f t="shared" si="108"/>
        <v>37576.96246956385</v>
      </c>
      <c r="AB192" s="9">
        <f t="shared" si="108"/>
        <v>39080.040968346395</v>
      </c>
      <c r="AC192" s="9">
        <f t="shared" si="108"/>
        <v>40643.24260708026</v>
      </c>
      <c r="AD192" s="9">
        <f t="shared" si="108"/>
        <v>42268.97231136347</v>
      </c>
      <c r="AE192" s="9">
        <f t="shared" si="108"/>
        <v>43959.73120381801</v>
      </c>
      <c r="AF192" s="9">
        <f t="shared" si="108"/>
        <v>45718.120451970724</v>
      </c>
      <c r="AG192" s="9">
        <f t="shared" si="108"/>
        <v>47546.845270049555</v>
      </c>
      <c r="AH192" s="9">
        <f t="shared" si="108"/>
        <v>49448.719080851544</v>
      </c>
      <c r="AI192" s="9">
        <f t="shared" si="108"/>
        <v>51426.667844085605</v>
      </c>
      <c r="AJ192" s="9">
        <f t="shared" si="108"/>
        <v>53483.734557849035</v>
      </c>
      <c r="AK192" s="9">
        <f t="shared" si="108"/>
        <v>55623.08394016299</v>
      </c>
      <c r="AL192" s="9">
        <f t="shared" si="108"/>
        <v>57848.00729776951</v>
      </c>
      <c r="AM192" s="9">
        <f t="shared" si="108"/>
        <v>60161.9275896803</v>
      </c>
      <c r="AN192" s="9">
        <f t="shared" si="108"/>
        <v>62568.40469326751</v>
      </c>
      <c r="AO192" s="9">
        <f t="shared" si="108"/>
        <v>65071.140880998224</v>
      </c>
      <c r="AP192" s="9">
        <f t="shared" si="108"/>
        <v>67673.98651623813</v>
      </c>
      <c r="AQ192" s="9">
        <f t="shared" si="108"/>
        <v>70380.94597688765</v>
      </c>
      <c r="AR192" s="9">
        <f t="shared" si="108"/>
        <v>73196.18381596316</v>
      </c>
      <c r="AS192" s="9">
        <f t="shared" si="108"/>
        <v>76124.03116860171</v>
      </c>
      <c r="AT192" s="9">
        <f t="shared" si="108"/>
        <v>79168.9924153458</v>
      </c>
      <c r="AU192" s="9">
        <f t="shared" si="108"/>
        <v>82335.75211195962</v>
      </c>
      <c r="AV192" s="9">
        <f t="shared" si="108"/>
        <v>85629.18219643802</v>
      </c>
      <c r="AW192" s="9">
        <f t="shared" si="108"/>
        <v>89054.34948429553</v>
      </c>
      <c r="AX192" s="9">
        <f t="shared" si="108"/>
        <v>92616.52346366737</v>
      </c>
      <c r="AY192" s="9">
        <f t="shared" si="108"/>
        <v>96321.18440221407</v>
      </c>
      <c r="AZ192" s="9">
        <f t="shared" si="108"/>
        <v>100174.03177830263</v>
      </c>
      <c r="BA192" s="9">
        <f t="shared" si="108"/>
        <v>104180.99304943474</v>
      </c>
      <c r="BB192" s="9">
        <f t="shared" si="108"/>
        <v>108348.23277141212</v>
      </c>
      <c r="BC192" s="9">
        <f t="shared" si="108"/>
        <v>112682.16208226862</v>
      </c>
      <c r="BD192" s="9">
        <f t="shared" si="108"/>
        <v>117189.44856555935</v>
      </c>
      <c r="BE192" s="9">
        <f t="shared" si="108"/>
        <v>121877.02650818176</v>
      </c>
    </row>
    <row r="193" spans="1:57" ht="12.75">
      <c r="A193" s="51" t="s">
        <v>70</v>
      </c>
      <c r="B193" s="9">
        <f>B91</f>
        <v>21708.8</v>
      </c>
      <c r="C193" s="9">
        <f aca="true" t="shared" si="109" ref="C193:BE193">C91</f>
        <v>45673.49248</v>
      </c>
      <c r="D193" s="9">
        <f t="shared" si="109"/>
        <v>72037.68500224</v>
      </c>
      <c r="E193" s="9">
        <f t="shared" si="109"/>
        <v>100982.94632087552</v>
      </c>
      <c r="F193" s="9">
        <f t="shared" si="109"/>
        <v>132705.13460034668</v>
      </c>
      <c r="G193" s="9">
        <f t="shared" si="109"/>
        <v>167412.7088954752</v>
      </c>
      <c r="H193" s="9">
        <f t="shared" si="109"/>
        <v>205328.04123334237</v>
      </c>
      <c r="I193" s="9">
        <f t="shared" si="109"/>
        <v>246688.80182322254</v>
      </c>
      <c r="J193" s="9">
        <f t="shared" si="109"/>
        <v>291747.8854275721</v>
      </c>
      <c r="K193" s="9">
        <f t="shared" si="109"/>
        <v>340775.3934194183</v>
      </c>
      <c r="L193" s="9">
        <f t="shared" si="109"/>
        <v>394058.6747768312</v>
      </c>
      <c r="M193" s="9">
        <f t="shared" si="109"/>
        <v>451904.4294507514</v>
      </c>
      <c r="N193" s="9">
        <f t="shared" si="109"/>
        <v>514639.38973844645</v>
      </c>
      <c r="O193" s="9">
        <f t="shared" si="109"/>
        <v>582612.5840778567</v>
      </c>
      <c r="P193" s="9">
        <f t="shared" si="109"/>
        <v>656194.651924328</v>
      </c>
      <c r="Q193" s="9">
        <f t="shared" si="109"/>
        <v>735780.2129030244</v>
      </c>
      <c r="R193" s="9">
        <f t="shared" si="109"/>
        <v>821747.0196102737</v>
      </c>
      <c r="S193" s="9">
        <f t="shared" si="109"/>
        <v>914489.3375051708</v>
      </c>
      <c r="T193" s="9">
        <f t="shared" si="109"/>
        <v>1014472.9780536601</v>
      </c>
      <c r="U193" s="9">
        <f t="shared" si="109"/>
        <v>1122190.733230724</v>
      </c>
      <c r="V193" s="9">
        <f t="shared" si="109"/>
        <v>1238168.1163912402</v>
      </c>
      <c r="W193" s="9">
        <f t="shared" si="109"/>
        <v>1362962.228846099</v>
      </c>
      <c r="X193" s="9">
        <f t="shared" si="109"/>
        <v>1497167.7591107353</v>
      </c>
      <c r="Y193" s="9">
        <f t="shared" si="109"/>
        <v>1641415.6101753574</v>
      </c>
      <c r="Z193" s="9">
        <f t="shared" si="109"/>
        <v>1796377.1139730597</v>
      </c>
      <c r="AA193" s="9">
        <f t="shared" si="109"/>
        <v>1962730.7326765978</v>
      </c>
      <c r="AB193" s="9">
        <f t="shared" si="109"/>
        <v>2141216.006799752</v>
      </c>
      <c r="AC193" s="9">
        <f t="shared" si="109"/>
        <v>2332634.0623408575</v>
      </c>
      <c r="AD193" s="9">
        <f t="shared" si="109"/>
        <v>2537835.662230691</v>
      </c>
      <c r="AE193" s="9">
        <f t="shared" si="109"/>
        <v>2757724.2858005906</v>
      </c>
      <c r="AF193" s="9">
        <f t="shared" si="109"/>
        <v>2993260.802824957</v>
      </c>
      <c r="AG193" s="9">
        <f t="shared" si="109"/>
        <v>3245462.4718161337</v>
      </c>
      <c r="AH193" s="9">
        <f t="shared" si="109"/>
        <v>3515412.9168188195</v>
      </c>
      <c r="AI193" s="9">
        <f t="shared" si="109"/>
        <v>3804258.795693473</v>
      </c>
      <c r="AJ193" s="9">
        <f t="shared" si="109"/>
        <v>4113218.634454162</v>
      </c>
      <c r="AK193" s="9">
        <f t="shared" si="109"/>
        <v>4443585.613732416</v>
      </c>
      <c r="AL193" s="9">
        <f t="shared" si="109"/>
        <v>4796731.801495398</v>
      </c>
      <c r="AM193" s="9">
        <f t="shared" si="109"/>
        <v>5174113.259453542</v>
      </c>
      <c r="AN193" s="9">
        <f t="shared" si="109"/>
        <v>5577273.631129246</v>
      </c>
      <c r="AO193" s="9">
        <f t="shared" si="109"/>
        <v>6007852.73585337</v>
      </c>
      <c r="AP193" s="9">
        <f t="shared" si="109"/>
        <v>6467586.859600273</v>
      </c>
      <c r="AQ193" s="9">
        <f t="shared" si="109"/>
        <v>6958319.504145199</v>
      </c>
      <c r="AR193" s="9">
        <f t="shared" si="109"/>
        <v>7482005.931035099</v>
      </c>
      <c r="AS193" s="9">
        <f t="shared" si="109"/>
        <v>8040717.698575957</v>
      </c>
      <c r="AT193" s="9">
        <f t="shared" si="109"/>
        <v>8636686.38118136</v>
      </c>
      <c r="AU193" s="9">
        <f t="shared" si="109"/>
        <v>9272265.40010382</v>
      </c>
      <c r="AV193" s="9">
        <f t="shared" si="109"/>
        <v>9949928.090948092</v>
      </c>
      <c r="AW193" s="9">
        <f t="shared" si="109"/>
        <v>10672292.111508388</v>
      </c>
      <c r="AX193" s="9">
        <f t="shared" si="109"/>
        <v>11442134.456701795</v>
      </c>
      <c r="AY193" s="9">
        <f t="shared" si="109"/>
        <v>12262397.539750468</v>
      </c>
      <c r="AZ193" s="9">
        <f t="shared" si="109"/>
        <v>13136197.690547522</v>
      </c>
      <c r="BA193" s="9">
        <f t="shared" si="109"/>
        <v>14066838.751177205</v>
      </c>
      <c r="BB193" s="9">
        <f t="shared" si="109"/>
        <v>15057817.193399198</v>
      </c>
      <c r="BC193" s="9">
        <f t="shared" si="109"/>
        <v>16112839.859508358</v>
      </c>
      <c r="BD193" s="9">
        <f t="shared" si="109"/>
        <v>17235832.92107038</v>
      </c>
      <c r="BE193" s="9">
        <f t="shared" si="109"/>
        <v>18430952.39080251</v>
      </c>
    </row>
    <row r="194" spans="1:57" ht="12.75">
      <c r="A194" s="19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</row>
    <row r="195" spans="1:57" ht="12.75">
      <c r="A195" s="46" t="s">
        <v>59</v>
      </c>
      <c r="B195" s="52">
        <f>B41</f>
        <v>25</v>
      </c>
      <c r="C195" s="52">
        <f aca="true" t="shared" si="110" ref="C195:BE195">C41</f>
        <v>26</v>
      </c>
      <c r="D195" s="52">
        <f t="shared" si="110"/>
        <v>27</v>
      </c>
      <c r="E195" s="52">
        <f t="shared" si="110"/>
        <v>28</v>
      </c>
      <c r="F195" s="52">
        <f t="shared" si="110"/>
        <v>29</v>
      </c>
      <c r="G195" s="52">
        <f t="shared" si="110"/>
        <v>30</v>
      </c>
      <c r="H195" s="52">
        <f t="shared" si="110"/>
        <v>31</v>
      </c>
      <c r="I195" s="52">
        <f t="shared" si="110"/>
        <v>32</v>
      </c>
      <c r="J195" s="52">
        <f t="shared" si="110"/>
        <v>33</v>
      </c>
      <c r="K195" s="52">
        <f t="shared" si="110"/>
        <v>34</v>
      </c>
      <c r="L195" s="52">
        <f t="shared" si="110"/>
        <v>35</v>
      </c>
      <c r="M195" s="52">
        <f t="shared" si="110"/>
        <v>36</v>
      </c>
      <c r="N195" s="52">
        <f t="shared" si="110"/>
        <v>37</v>
      </c>
      <c r="O195" s="52">
        <f t="shared" si="110"/>
        <v>38</v>
      </c>
      <c r="P195" s="52">
        <f t="shared" si="110"/>
        <v>39</v>
      </c>
      <c r="Q195" s="52">
        <f t="shared" si="110"/>
        <v>40</v>
      </c>
      <c r="R195" s="52">
        <f t="shared" si="110"/>
        <v>41</v>
      </c>
      <c r="S195" s="52">
        <f t="shared" si="110"/>
        <v>42</v>
      </c>
      <c r="T195" s="52">
        <f t="shared" si="110"/>
        <v>43</v>
      </c>
      <c r="U195" s="52">
        <f t="shared" si="110"/>
        <v>44</v>
      </c>
      <c r="V195" s="52">
        <f t="shared" si="110"/>
        <v>45</v>
      </c>
      <c r="W195" s="52">
        <f t="shared" si="110"/>
        <v>46</v>
      </c>
      <c r="X195" s="52">
        <f t="shared" si="110"/>
        <v>47</v>
      </c>
      <c r="Y195" s="52">
        <f t="shared" si="110"/>
        <v>48</v>
      </c>
      <c r="Z195" s="52">
        <f t="shared" si="110"/>
        <v>49</v>
      </c>
      <c r="AA195" s="52">
        <f t="shared" si="110"/>
        <v>50</v>
      </c>
      <c r="AB195" s="52">
        <f t="shared" si="110"/>
        <v>51</v>
      </c>
      <c r="AC195" s="52">
        <f t="shared" si="110"/>
        <v>52</v>
      </c>
      <c r="AD195" s="52">
        <f t="shared" si="110"/>
        <v>53</v>
      </c>
      <c r="AE195" s="52">
        <f t="shared" si="110"/>
        <v>54</v>
      </c>
      <c r="AF195" s="52">
        <f t="shared" si="110"/>
        <v>55</v>
      </c>
      <c r="AG195" s="52">
        <f t="shared" si="110"/>
        <v>56</v>
      </c>
      <c r="AH195" s="52">
        <f t="shared" si="110"/>
        <v>57</v>
      </c>
      <c r="AI195" s="52">
        <f t="shared" si="110"/>
        <v>58</v>
      </c>
      <c r="AJ195" s="52">
        <f t="shared" si="110"/>
        <v>59</v>
      </c>
      <c r="AK195" s="52">
        <f t="shared" si="110"/>
        <v>60</v>
      </c>
      <c r="AL195" s="52">
        <f t="shared" si="110"/>
        <v>61</v>
      </c>
      <c r="AM195" s="52">
        <f t="shared" si="110"/>
        <v>62</v>
      </c>
      <c r="AN195" s="52">
        <f t="shared" si="110"/>
        <v>63</v>
      </c>
      <c r="AO195" s="52">
        <f t="shared" si="110"/>
        <v>64</v>
      </c>
      <c r="AP195" s="52">
        <f t="shared" si="110"/>
        <v>65</v>
      </c>
      <c r="AQ195" s="52">
        <f t="shared" si="110"/>
        <v>66</v>
      </c>
      <c r="AR195" s="52">
        <f t="shared" si="110"/>
        <v>67</v>
      </c>
      <c r="AS195" s="52">
        <f t="shared" si="110"/>
        <v>68</v>
      </c>
      <c r="AT195" s="52">
        <f t="shared" si="110"/>
        <v>69</v>
      </c>
      <c r="AU195" s="52">
        <f t="shared" si="110"/>
        <v>70</v>
      </c>
      <c r="AV195" s="52">
        <f t="shared" si="110"/>
        <v>71</v>
      </c>
      <c r="AW195" s="52">
        <f t="shared" si="110"/>
        <v>72</v>
      </c>
      <c r="AX195" s="52">
        <f t="shared" si="110"/>
        <v>73</v>
      </c>
      <c r="AY195" s="52">
        <f t="shared" si="110"/>
        <v>74</v>
      </c>
      <c r="AZ195" s="52">
        <f t="shared" si="110"/>
        <v>75</v>
      </c>
      <c r="BA195" s="52">
        <f t="shared" si="110"/>
        <v>76</v>
      </c>
      <c r="BB195" s="52">
        <f t="shared" si="110"/>
        <v>77</v>
      </c>
      <c r="BC195" s="52">
        <f t="shared" si="110"/>
        <v>78</v>
      </c>
      <c r="BD195" s="52">
        <f t="shared" si="110"/>
        <v>79</v>
      </c>
      <c r="BE195" s="52">
        <f t="shared" si="110"/>
        <v>80</v>
      </c>
    </row>
    <row r="196" spans="1:57" ht="12.75">
      <c r="A196" s="46" t="s">
        <v>127</v>
      </c>
      <c r="B196" s="52">
        <f>$B$14-B195</f>
        <v>70</v>
      </c>
      <c r="C196" s="52">
        <f>IF(B196&lt;1,0,$B$14-C195)</f>
        <v>69</v>
      </c>
      <c r="D196" s="52">
        <f aca="true" t="shared" si="111" ref="D196:BE196">IF(C196&lt;1,0,$B$14-D195)</f>
        <v>68</v>
      </c>
      <c r="E196" s="52">
        <f t="shared" si="111"/>
        <v>67</v>
      </c>
      <c r="F196" s="52">
        <f t="shared" si="111"/>
        <v>66</v>
      </c>
      <c r="G196" s="52">
        <f t="shared" si="111"/>
        <v>65</v>
      </c>
      <c r="H196" s="52">
        <f t="shared" si="111"/>
        <v>64</v>
      </c>
      <c r="I196" s="52">
        <f t="shared" si="111"/>
        <v>63</v>
      </c>
      <c r="J196" s="52">
        <f t="shared" si="111"/>
        <v>62</v>
      </c>
      <c r="K196" s="52">
        <f t="shared" si="111"/>
        <v>61</v>
      </c>
      <c r="L196" s="52">
        <f t="shared" si="111"/>
        <v>60</v>
      </c>
      <c r="M196" s="52">
        <f t="shared" si="111"/>
        <v>59</v>
      </c>
      <c r="N196" s="52">
        <f t="shared" si="111"/>
        <v>58</v>
      </c>
      <c r="O196" s="52">
        <f t="shared" si="111"/>
        <v>57</v>
      </c>
      <c r="P196" s="52">
        <f t="shared" si="111"/>
        <v>56</v>
      </c>
      <c r="Q196" s="52">
        <f t="shared" si="111"/>
        <v>55</v>
      </c>
      <c r="R196" s="52">
        <f t="shared" si="111"/>
        <v>54</v>
      </c>
      <c r="S196" s="52">
        <f t="shared" si="111"/>
        <v>53</v>
      </c>
      <c r="T196" s="52">
        <f t="shared" si="111"/>
        <v>52</v>
      </c>
      <c r="U196" s="52">
        <f t="shared" si="111"/>
        <v>51</v>
      </c>
      <c r="V196" s="52">
        <f t="shared" si="111"/>
        <v>50</v>
      </c>
      <c r="W196" s="52">
        <f t="shared" si="111"/>
        <v>49</v>
      </c>
      <c r="X196" s="52">
        <f t="shared" si="111"/>
        <v>48</v>
      </c>
      <c r="Y196" s="52">
        <f t="shared" si="111"/>
        <v>47</v>
      </c>
      <c r="Z196" s="52">
        <f t="shared" si="111"/>
        <v>46</v>
      </c>
      <c r="AA196" s="52">
        <f t="shared" si="111"/>
        <v>45</v>
      </c>
      <c r="AB196" s="52">
        <f t="shared" si="111"/>
        <v>44</v>
      </c>
      <c r="AC196" s="52">
        <f t="shared" si="111"/>
        <v>43</v>
      </c>
      <c r="AD196" s="52">
        <f t="shared" si="111"/>
        <v>42</v>
      </c>
      <c r="AE196" s="52">
        <f t="shared" si="111"/>
        <v>41</v>
      </c>
      <c r="AF196" s="52">
        <f t="shared" si="111"/>
        <v>40</v>
      </c>
      <c r="AG196" s="52">
        <f t="shared" si="111"/>
        <v>39</v>
      </c>
      <c r="AH196" s="52">
        <f t="shared" si="111"/>
        <v>38</v>
      </c>
      <c r="AI196" s="52">
        <f t="shared" si="111"/>
        <v>37</v>
      </c>
      <c r="AJ196" s="52">
        <f t="shared" si="111"/>
        <v>36</v>
      </c>
      <c r="AK196" s="52">
        <f t="shared" si="111"/>
        <v>35</v>
      </c>
      <c r="AL196" s="52">
        <f t="shared" si="111"/>
        <v>34</v>
      </c>
      <c r="AM196" s="52">
        <f t="shared" si="111"/>
        <v>33</v>
      </c>
      <c r="AN196" s="52">
        <f t="shared" si="111"/>
        <v>32</v>
      </c>
      <c r="AO196" s="52">
        <f t="shared" si="111"/>
        <v>31</v>
      </c>
      <c r="AP196" s="52">
        <f t="shared" si="111"/>
        <v>30</v>
      </c>
      <c r="AQ196" s="52">
        <f t="shared" si="111"/>
        <v>29</v>
      </c>
      <c r="AR196" s="52">
        <f t="shared" si="111"/>
        <v>28</v>
      </c>
      <c r="AS196" s="52">
        <f t="shared" si="111"/>
        <v>27</v>
      </c>
      <c r="AT196" s="52">
        <f t="shared" si="111"/>
        <v>26</v>
      </c>
      <c r="AU196" s="52">
        <f t="shared" si="111"/>
        <v>25</v>
      </c>
      <c r="AV196" s="52">
        <f t="shared" si="111"/>
        <v>24</v>
      </c>
      <c r="AW196" s="52">
        <f t="shared" si="111"/>
        <v>23</v>
      </c>
      <c r="AX196" s="52">
        <f t="shared" si="111"/>
        <v>22</v>
      </c>
      <c r="AY196" s="52">
        <f t="shared" si="111"/>
        <v>21</v>
      </c>
      <c r="AZ196" s="52">
        <f t="shared" si="111"/>
        <v>20</v>
      </c>
      <c r="BA196" s="52">
        <f t="shared" si="111"/>
        <v>19</v>
      </c>
      <c r="BB196" s="52">
        <f t="shared" si="111"/>
        <v>18</v>
      </c>
      <c r="BC196" s="52">
        <f t="shared" si="111"/>
        <v>17</v>
      </c>
      <c r="BD196" s="52">
        <f t="shared" si="111"/>
        <v>16</v>
      </c>
      <c r="BE196" s="52">
        <f t="shared" si="111"/>
        <v>15</v>
      </c>
    </row>
    <row r="197" spans="1:57" ht="12.75">
      <c r="A197" s="19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</row>
    <row r="198" spans="1:57" ht="12.75">
      <c r="A198" s="54" t="s">
        <v>128</v>
      </c>
      <c r="B198" s="53">
        <f aca="true" t="shared" si="112" ref="B198:AG198">LOOKUP(B196,$S$11:$AD$12)</f>
        <v>0.037</v>
      </c>
      <c r="C198" s="53">
        <f t="shared" si="112"/>
        <v>0.037</v>
      </c>
      <c r="D198" s="53">
        <f t="shared" si="112"/>
        <v>0.037</v>
      </c>
      <c r="E198" s="53">
        <f t="shared" si="112"/>
        <v>0.037</v>
      </c>
      <c r="F198" s="53">
        <f t="shared" si="112"/>
        <v>0.037</v>
      </c>
      <c r="G198" s="53">
        <f t="shared" si="112"/>
        <v>0.037</v>
      </c>
      <c r="H198" s="53">
        <f t="shared" si="112"/>
        <v>0.037</v>
      </c>
      <c r="I198" s="53">
        <f t="shared" si="112"/>
        <v>0.037</v>
      </c>
      <c r="J198" s="53">
        <f t="shared" si="112"/>
        <v>0.037</v>
      </c>
      <c r="K198" s="53">
        <f t="shared" si="112"/>
        <v>0.037</v>
      </c>
      <c r="L198" s="53">
        <f t="shared" si="112"/>
        <v>0.037</v>
      </c>
      <c r="M198" s="53">
        <f t="shared" si="112"/>
        <v>0.0378</v>
      </c>
      <c r="N198" s="53">
        <f t="shared" si="112"/>
        <v>0.0378</v>
      </c>
      <c r="O198" s="53">
        <f t="shared" si="112"/>
        <v>0.0378</v>
      </c>
      <c r="P198" s="53">
        <f t="shared" si="112"/>
        <v>0.0378</v>
      </c>
      <c r="Q198" s="53">
        <f t="shared" si="112"/>
        <v>0.0378</v>
      </c>
      <c r="R198" s="53">
        <f t="shared" si="112"/>
        <v>0.0386</v>
      </c>
      <c r="S198" s="53">
        <f t="shared" si="112"/>
        <v>0.0386</v>
      </c>
      <c r="T198" s="53">
        <f t="shared" si="112"/>
        <v>0.0386</v>
      </c>
      <c r="U198" s="53">
        <f t="shared" si="112"/>
        <v>0.0386</v>
      </c>
      <c r="V198" s="53">
        <f t="shared" si="112"/>
        <v>0.0386</v>
      </c>
      <c r="W198" s="53">
        <f t="shared" si="112"/>
        <v>0.0397</v>
      </c>
      <c r="X198" s="53">
        <f t="shared" si="112"/>
        <v>0.0397</v>
      </c>
      <c r="Y198" s="53">
        <f t="shared" si="112"/>
        <v>0.0397</v>
      </c>
      <c r="Z198" s="53">
        <f t="shared" si="112"/>
        <v>0.0397</v>
      </c>
      <c r="AA198" s="53">
        <f t="shared" si="112"/>
        <v>0.0397</v>
      </c>
      <c r="AB198" s="53">
        <f t="shared" si="112"/>
        <v>0.0408</v>
      </c>
      <c r="AC198" s="53">
        <f t="shared" si="112"/>
        <v>0.0408</v>
      </c>
      <c r="AD198" s="53">
        <f t="shared" si="112"/>
        <v>0.0408</v>
      </c>
      <c r="AE198" s="53">
        <f t="shared" si="112"/>
        <v>0.0408</v>
      </c>
      <c r="AF198" s="53">
        <f t="shared" si="112"/>
        <v>0.0408</v>
      </c>
      <c r="AG198" s="53">
        <f t="shared" si="112"/>
        <v>0.0417</v>
      </c>
      <c r="AH198" s="53">
        <f aca="true" t="shared" si="113" ref="AH198:BE198">LOOKUP(AH196,$S$11:$AD$12)</f>
        <v>0.0417</v>
      </c>
      <c r="AI198" s="53">
        <f t="shared" si="113"/>
        <v>0.0417</v>
      </c>
      <c r="AJ198" s="53">
        <f t="shared" si="113"/>
        <v>0.0417</v>
      </c>
      <c r="AK198" s="53">
        <f t="shared" si="113"/>
        <v>0.0417</v>
      </c>
      <c r="AL198" s="53">
        <f t="shared" si="113"/>
        <v>0.0426</v>
      </c>
      <c r="AM198" s="53">
        <f t="shared" si="113"/>
        <v>0.0426</v>
      </c>
      <c r="AN198" s="53">
        <f t="shared" si="113"/>
        <v>0.0426</v>
      </c>
      <c r="AO198" s="53">
        <f t="shared" si="113"/>
        <v>0.0426</v>
      </c>
      <c r="AP198" s="53">
        <f t="shared" si="113"/>
        <v>0.0426</v>
      </c>
      <c r="AQ198" s="53">
        <f t="shared" si="113"/>
        <v>0.0471</v>
      </c>
      <c r="AR198" s="53">
        <f t="shared" si="113"/>
        <v>0.0471</v>
      </c>
      <c r="AS198" s="53">
        <f t="shared" si="113"/>
        <v>0.0471</v>
      </c>
      <c r="AT198" s="53">
        <f t="shared" si="113"/>
        <v>0.0471</v>
      </c>
      <c r="AU198" s="53">
        <f t="shared" si="113"/>
        <v>0.0471</v>
      </c>
      <c r="AV198" s="53">
        <f t="shared" si="113"/>
        <v>0.0516</v>
      </c>
      <c r="AW198" s="53">
        <f t="shared" si="113"/>
        <v>0.0516</v>
      </c>
      <c r="AX198" s="53">
        <f t="shared" si="113"/>
        <v>0.0516</v>
      </c>
      <c r="AY198" s="53">
        <f t="shared" si="113"/>
        <v>0.0516</v>
      </c>
      <c r="AZ198" s="53">
        <f t="shared" si="113"/>
        <v>0.0516</v>
      </c>
      <c r="BA198" s="53">
        <f t="shared" si="113"/>
        <v>0.07</v>
      </c>
      <c r="BB198" s="53">
        <f t="shared" si="113"/>
        <v>0.07</v>
      </c>
      <c r="BC198" s="53">
        <f t="shared" si="113"/>
        <v>0.07</v>
      </c>
      <c r="BD198" s="53">
        <f t="shared" si="113"/>
        <v>0.07</v>
      </c>
      <c r="BE198" s="53">
        <f t="shared" si="113"/>
        <v>0.07</v>
      </c>
    </row>
    <row r="199" spans="1:57" ht="12.75">
      <c r="A199" s="54" t="s">
        <v>129</v>
      </c>
      <c r="B199" s="53">
        <f aca="true" t="shared" si="114" ref="B199:AG199">LOOKUP(B196,$S$11:$AD$13)</f>
        <v>0.0383</v>
      </c>
      <c r="C199" s="53">
        <f t="shared" si="114"/>
        <v>0.0383</v>
      </c>
      <c r="D199" s="53">
        <f t="shared" si="114"/>
        <v>0.0383</v>
      </c>
      <c r="E199" s="53">
        <f t="shared" si="114"/>
        <v>0.0383</v>
      </c>
      <c r="F199" s="53">
        <f t="shared" si="114"/>
        <v>0.0383</v>
      </c>
      <c r="G199" s="53">
        <f t="shared" si="114"/>
        <v>0.0383</v>
      </c>
      <c r="H199" s="53">
        <f t="shared" si="114"/>
        <v>0.0383</v>
      </c>
      <c r="I199" s="53">
        <f t="shared" si="114"/>
        <v>0.0383</v>
      </c>
      <c r="J199" s="53">
        <f t="shared" si="114"/>
        <v>0.0383</v>
      </c>
      <c r="K199" s="53">
        <f t="shared" si="114"/>
        <v>0.0383</v>
      </c>
      <c r="L199" s="53">
        <f t="shared" si="114"/>
        <v>0.0383</v>
      </c>
      <c r="M199" s="53">
        <f t="shared" si="114"/>
        <v>0.0388</v>
      </c>
      <c r="N199" s="53">
        <f t="shared" si="114"/>
        <v>0.0388</v>
      </c>
      <c r="O199" s="53">
        <f t="shared" si="114"/>
        <v>0.0388</v>
      </c>
      <c r="P199" s="53">
        <f t="shared" si="114"/>
        <v>0.0388</v>
      </c>
      <c r="Q199" s="53">
        <f t="shared" si="114"/>
        <v>0.0388</v>
      </c>
      <c r="R199" s="53">
        <f t="shared" si="114"/>
        <v>0.0393</v>
      </c>
      <c r="S199" s="53">
        <f t="shared" si="114"/>
        <v>0.0393</v>
      </c>
      <c r="T199" s="53">
        <f t="shared" si="114"/>
        <v>0.0393</v>
      </c>
      <c r="U199" s="53">
        <f t="shared" si="114"/>
        <v>0.0393</v>
      </c>
      <c r="V199" s="53">
        <f t="shared" si="114"/>
        <v>0.0393</v>
      </c>
      <c r="W199" s="53">
        <f t="shared" si="114"/>
        <v>0.04025</v>
      </c>
      <c r="X199" s="53">
        <f t="shared" si="114"/>
        <v>0.04025</v>
      </c>
      <c r="Y199" s="53">
        <f t="shared" si="114"/>
        <v>0.04025</v>
      </c>
      <c r="Z199" s="53">
        <f t="shared" si="114"/>
        <v>0.04025</v>
      </c>
      <c r="AA199" s="53">
        <f t="shared" si="114"/>
        <v>0.04025</v>
      </c>
      <c r="AB199" s="53">
        <f t="shared" si="114"/>
        <v>0.0412</v>
      </c>
      <c r="AC199" s="53">
        <f t="shared" si="114"/>
        <v>0.0412</v>
      </c>
      <c r="AD199" s="53">
        <f t="shared" si="114"/>
        <v>0.0412</v>
      </c>
      <c r="AE199" s="53">
        <f t="shared" si="114"/>
        <v>0.0412</v>
      </c>
      <c r="AF199" s="53">
        <f t="shared" si="114"/>
        <v>0.0412</v>
      </c>
      <c r="AG199" s="53">
        <f t="shared" si="114"/>
        <v>0.0426</v>
      </c>
      <c r="AH199" s="53">
        <f aca="true" t="shared" si="115" ref="AH199:BE199">LOOKUP(AH196,$S$11:$AD$13)</f>
        <v>0.0426</v>
      </c>
      <c r="AI199" s="53">
        <f t="shared" si="115"/>
        <v>0.0426</v>
      </c>
      <c r="AJ199" s="53">
        <f t="shared" si="115"/>
        <v>0.0426</v>
      </c>
      <c r="AK199" s="53">
        <f t="shared" si="115"/>
        <v>0.0426</v>
      </c>
      <c r="AL199" s="53">
        <f t="shared" si="115"/>
        <v>0.044</v>
      </c>
      <c r="AM199" s="53">
        <f t="shared" si="115"/>
        <v>0.044</v>
      </c>
      <c r="AN199" s="53">
        <f t="shared" si="115"/>
        <v>0.044</v>
      </c>
      <c r="AO199" s="53">
        <f t="shared" si="115"/>
        <v>0.044</v>
      </c>
      <c r="AP199" s="53">
        <f t="shared" si="115"/>
        <v>0.044</v>
      </c>
      <c r="AQ199" s="53">
        <f t="shared" si="115"/>
        <v>0.0486</v>
      </c>
      <c r="AR199" s="53">
        <f t="shared" si="115"/>
        <v>0.0486</v>
      </c>
      <c r="AS199" s="53">
        <f t="shared" si="115"/>
        <v>0.0486</v>
      </c>
      <c r="AT199" s="53">
        <f t="shared" si="115"/>
        <v>0.0486</v>
      </c>
      <c r="AU199" s="53">
        <f t="shared" si="115"/>
        <v>0.0486</v>
      </c>
      <c r="AV199" s="53">
        <f t="shared" si="115"/>
        <v>0.0532</v>
      </c>
      <c r="AW199" s="53">
        <f t="shared" si="115"/>
        <v>0.0532</v>
      </c>
      <c r="AX199" s="53">
        <f t="shared" si="115"/>
        <v>0.0532</v>
      </c>
      <c r="AY199" s="53">
        <f t="shared" si="115"/>
        <v>0.0532</v>
      </c>
      <c r="AZ199" s="53">
        <f t="shared" si="115"/>
        <v>0.0532</v>
      </c>
      <c r="BA199" s="53">
        <f t="shared" si="115"/>
        <v>0.0716</v>
      </c>
      <c r="BB199" s="53">
        <f t="shared" si="115"/>
        <v>0.0716</v>
      </c>
      <c r="BC199" s="53">
        <f t="shared" si="115"/>
        <v>0.0716</v>
      </c>
      <c r="BD199" s="53">
        <f t="shared" si="115"/>
        <v>0.0716</v>
      </c>
      <c r="BE199" s="53">
        <f t="shared" si="115"/>
        <v>0.0716</v>
      </c>
    </row>
    <row r="200" spans="1:57" ht="12.75">
      <c r="A200" s="54" t="s">
        <v>130</v>
      </c>
      <c r="B200" s="53">
        <f aca="true" t="shared" si="116" ref="B200:AG200">LOOKUP(B196,$S$11:$AD$14)</f>
        <v>0.0392</v>
      </c>
      <c r="C200" s="53">
        <f t="shared" si="116"/>
        <v>0.0392</v>
      </c>
      <c r="D200" s="53">
        <f t="shared" si="116"/>
        <v>0.0392</v>
      </c>
      <c r="E200" s="53">
        <f t="shared" si="116"/>
        <v>0.0392</v>
      </c>
      <c r="F200" s="53">
        <f t="shared" si="116"/>
        <v>0.0392</v>
      </c>
      <c r="G200" s="53">
        <f t="shared" si="116"/>
        <v>0.0392</v>
      </c>
      <c r="H200" s="53">
        <f t="shared" si="116"/>
        <v>0.0392</v>
      </c>
      <c r="I200" s="53">
        <f t="shared" si="116"/>
        <v>0.0392</v>
      </c>
      <c r="J200" s="53">
        <f t="shared" si="116"/>
        <v>0.0392</v>
      </c>
      <c r="K200" s="53">
        <f t="shared" si="116"/>
        <v>0.0392</v>
      </c>
      <c r="L200" s="53">
        <f t="shared" si="116"/>
        <v>0.0392</v>
      </c>
      <c r="M200" s="53">
        <f t="shared" si="116"/>
        <v>0.03955</v>
      </c>
      <c r="N200" s="53">
        <f t="shared" si="116"/>
        <v>0.03955</v>
      </c>
      <c r="O200" s="53">
        <f t="shared" si="116"/>
        <v>0.03955</v>
      </c>
      <c r="P200" s="53">
        <f t="shared" si="116"/>
        <v>0.03955</v>
      </c>
      <c r="Q200" s="53">
        <f t="shared" si="116"/>
        <v>0.03955</v>
      </c>
      <c r="R200" s="53">
        <f t="shared" si="116"/>
        <v>0.0399</v>
      </c>
      <c r="S200" s="53">
        <f t="shared" si="116"/>
        <v>0.0399</v>
      </c>
      <c r="T200" s="53">
        <f t="shared" si="116"/>
        <v>0.0399</v>
      </c>
      <c r="U200" s="53">
        <f t="shared" si="116"/>
        <v>0.0399</v>
      </c>
      <c r="V200" s="53">
        <f t="shared" si="116"/>
        <v>0.0399</v>
      </c>
      <c r="W200" s="53">
        <f t="shared" si="116"/>
        <v>0.0412</v>
      </c>
      <c r="X200" s="53">
        <f t="shared" si="116"/>
        <v>0.0412</v>
      </c>
      <c r="Y200" s="53">
        <f t="shared" si="116"/>
        <v>0.0412</v>
      </c>
      <c r="Z200" s="53">
        <f t="shared" si="116"/>
        <v>0.0412</v>
      </c>
      <c r="AA200" s="53">
        <f t="shared" si="116"/>
        <v>0.0412</v>
      </c>
      <c r="AB200" s="53">
        <f t="shared" si="116"/>
        <v>0.0425</v>
      </c>
      <c r="AC200" s="53">
        <f t="shared" si="116"/>
        <v>0.0425</v>
      </c>
      <c r="AD200" s="53">
        <f t="shared" si="116"/>
        <v>0.0425</v>
      </c>
      <c r="AE200" s="53">
        <f t="shared" si="116"/>
        <v>0.0425</v>
      </c>
      <c r="AF200" s="53">
        <f t="shared" si="116"/>
        <v>0.0425</v>
      </c>
      <c r="AG200" s="53">
        <f t="shared" si="116"/>
        <v>0.04385</v>
      </c>
      <c r="AH200" s="53">
        <f aca="true" t="shared" si="117" ref="AH200:BE200">LOOKUP(AH196,$S$11:$AD$14)</f>
        <v>0.04385</v>
      </c>
      <c r="AI200" s="53">
        <f t="shared" si="117"/>
        <v>0.04385</v>
      </c>
      <c r="AJ200" s="53">
        <f t="shared" si="117"/>
        <v>0.04385</v>
      </c>
      <c r="AK200" s="53">
        <f t="shared" si="117"/>
        <v>0.04385</v>
      </c>
      <c r="AL200" s="53">
        <f t="shared" si="117"/>
        <v>0.0452</v>
      </c>
      <c r="AM200" s="53">
        <f t="shared" si="117"/>
        <v>0.0452</v>
      </c>
      <c r="AN200" s="53">
        <f t="shared" si="117"/>
        <v>0.0452</v>
      </c>
      <c r="AO200" s="53">
        <f t="shared" si="117"/>
        <v>0.0452</v>
      </c>
      <c r="AP200" s="53">
        <f t="shared" si="117"/>
        <v>0.0452</v>
      </c>
      <c r="AQ200" s="53">
        <f t="shared" si="117"/>
        <v>0.05015</v>
      </c>
      <c r="AR200" s="53">
        <f t="shared" si="117"/>
        <v>0.05015</v>
      </c>
      <c r="AS200" s="53">
        <f t="shared" si="117"/>
        <v>0.05015</v>
      </c>
      <c r="AT200" s="53">
        <f t="shared" si="117"/>
        <v>0.05015</v>
      </c>
      <c r="AU200" s="53">
        <f t="shared" si="117"/>
        <v>0.05015</v>
      </c>
      <c r="AV200" s="53">
        <f t="shared" si="117"/>
        <v>0.0551</v>
      </c>
      <c r="AW200" s="53">
        <f t="shared" si="117"/>
        <v>0.0551</v>
      </c>
      <c r="AX200" s="53">
        <f t="shared" si="117"/>
        <v>0.0551</v>
      </c>
      <c r="AY200" s="53">
        <f t="shared" si="117"/>
        <v>0.0551</v>
      </c>
      <c r="AZ200" s="53">
        <f t="shared" si="117"/>
        <v>0.0551</v>
      </c>
      <c r="BA200" s="53">
        <f t="shared" si="117"/>
        <v>0.07390000000000001</v>
      </c>
      <c r="BB200" s="53">
        <f t="shared" si="117"/>
        <v>0.07390000000000001</v>
      </c>
      <c r="BC200" s="53">
        <f t="shared" si="117"/>
        <v>0.07390000000000001</v>
      </c>
      <c r="BD200" s="53">
        <f t="shared" si="117"/>
        <v>0.07390000000000001</v>
      </c>
      <c r="BE200" s="53">
        <f t="shared" si="117"/>
        <v>0.07390000000000001</v>
      </c>
    </row>
    <row r="201" spans="1:57" ht="12.75">
      <c r="A201" s="54" t="s">
        <v>131</v>
      </c>
      <c r="B201" s="53">
        <f aca="true" t="shared" si="118" ref="B201:AG201">LOOKUP(B196,$S$11:$AD$15)</f>
        <v>0.0408</v>
      </c>
      <c r="C201" s="53">
        <f t="shared" si="118"/>
        <v>0.0408</v>
      </c>
      <c r="D201" s="53">
        <f t="shared" si="118"/>
        <v>0.0408</v>
      </c>
      <c r="E201" s="53">
        <f t="shared" si="118"/>
        <v>0.0408</v>
      </c>
      <c r="F201" s="53">
        <f t="shared" si="118"/>
        <v>0.0408</v>
      </c>
      <c r="G201" s="53">
        <f t="shared" si="118"/>
        <v>0.0408</v>
      </c>
      <c r="H201" s="53">
        <f t="shared" si="118"/>
        <v>0.0408</v>
      </c>
      <c r="I201" s="53">
        <f t="shared" si="118"/>
        <v>0.0408</v>
      </c>
      <c r="J201" s="53">
        <f t="shared" si="118"/>
        <v>0.0408</v>
      </c>
      <c r="K201" s="53">
        <f t="shared" si="118"/>
        <v>0.0408</v>
      </c>
      <c r="L201" s="53">
        <f t="shared" si="118"/>
        <v>0.0408</v>
      </c>
      <c r="M201" s="53">
        <f t="shared" si="118"/>
        <v>0.04185</v>
      </c>
      <c r="N201" s="53">
        <f t="shared" si="118"/>
        <v>0.04185</v>
      </c>
      <c r="O201" s="53">
        <f t="shared" si="118"/>
        <v>0.04185</v>
      </c>
      <c r="P201" s="53">
        <f t="shared" si="118"/>
        <v>0.04185</v>
      </c>
      <c r="Q201" s="53">
        <f t="shared" si="118"/>
        <v>0.04185</v>
      </c>
      <c r="R201" s="53">
        <f t="shared" si="118"/>
        <v>0.0429</v>
      </c>
      <c r="S201" s="53">
        <f t="shared" si="118"/>
        <v>0.0429</v>
      </c>
      <c r="T201" s="53">
        <f t="shared" si="118"/>
        <v>0.0429</v>
      </c>
      <c r="U201" s="53">
        <f t="shared" si="118"/>
        <v>0.0429</v>
      </c>
      <c r="V201" s="53">
        <f t="shared" si="118"/>
        <v>0.0429</v>
      </c>
      <c r="W201" s="53">
        <f t="shared" si="118"/>
        <v>0.04425</v>
      </c>
      <c r="X201" s="53">
        <f t="shared" si="118"/>
        <v>0.04425</v>
      </c>
      <c r="Y201" s="53">
        <f t="shared" si="118"/>
        <v>0.04425</v>
      </c>
      <c r="Z201" s="53">
        <f t="shared" si="118"/>
        <v>0.04425</v>
      </c>
      <c r="AA201" s="53">
        <f t="shared" si="118"/>
        <v>0.04425</v>
      </c>
      <c r="AB201" s="53">
        <f t="shared" si="118"/>
        <v>0.0456</v>
      </c>
      <c r="AC201" s="53">
        <f t="shared" si="118"/>
        <v>0.0456</v>
      </c>
      <c r="AD201" s="53">
        <f t="shared" si="118"/>
        <v>0.0456</v>
      </c>
      <c r="AE201" s="53">
        <f t="shared" si="118"/>
        <v>0.0456</v>
      </c>
      <c r="AF201" s="53">
        <f t="shared" si="118"/>
        <v>0.0456</v>
      </c>
      <c r="AG201" s="53">
        <f t="shared" si="118"/>
        <v>0.04635</v>
      </c>
      <c r="AH201" s="53">
        <f aca="true" t="shared" si="119" ref="AH201:BE201">LOOKUP(AH196,$S$11:$AD$15)</f>
        <v>0.04635</v>
      </c>
      <c r="AI201" s="53">
        <f t="shared" si="119"/>
        <v>0.04635</v>
      </c>
      <c r="AJ201" s="53">
        <f t="shared" si="119"/>
        <v>0.04635</v>
      </c>
      <c r="AK201" s="53">
        <f t="shared" si="119"/>
        <v>0.04635</v>
      </c>
      <c r="AL201" s="53">
        <f t="shared" si="119"/>
        <v>0.0471</v>
      </c>
      <c r="AM201" s="53">
        <f t="shared" si="119"/>
        <v>0.0471</v>
      </c>
      <c r="AN201" s="53">
        <f t="shared" si="119"/>
        <v>0.0471</v>
      </c>
      <c r="AO201" s="53">
        <f t="shared" si="119"/>
        <v>0.0471</v>
      </c>
      <c r="AP201" s="53">
        <f t="shared" si="119"/>
        <v>0.0471</v>
      </c>
      <c r="AQ201" s="53">
        <f t="shared" si="119"/>
        <v>0.05205</v>
      </c>
      <c r="AR201" s="53">
        <f t="shared" si="119"/>
        <v>0.05205</v>
      </c>
      <c r="AS201" s="53">
        <f t="shared" si="119"/>
        <v>0.05205</v>
      </c>
      <c r="AT201" s="53">
        <f t="shared" si="119"/>
        <v>0.05205</v>
      </c>
      <c r="AU201" s="53">
        <f t="shared" si="119"/>
        <v>0.05205</v>
      </c>
      <c r="AV201" s="53">
        <f t="shared" si="119"/>
        <v>0.057</v>
      </c>
      <c r="AW201" s="53">
        <f t="shared" si="119"/>
        <v>0.057</v>
      </c>
      <c r="AX201" s="53">
        <f t="shared" si="119"/>
        <v>0.057</v>
      </c>
      <c r="AY201" s="53">
        <f t="shared" si="119"/>
        <v>0.057</v>
      </c>
      <c r="AZ201" s="53">
        <f t="shared" si="119"/>
        <v>0.057</v>
      </c>
      <c r="BA201" s="53">
        <f t="shared" si="119"/>
        <v>0.0774</v>
      </c>
      <c r="BB201" s="53">
        <f t="shared" si="119"/>
        <v>0.0774</v>
      </c>
      <c r="BC201" s="53">
        <f t="shared" si="119"/>
        <v>0.0774</v>
      </c>
      <c r="BD201" s="53">
        <f t="shared" si="119"/>
        <v>0.0774</v>
      </c>
      <c r="BE201" s="53">
        <f t="shared" si="119"/>
        <v>0.0774</v>
      </c>
    </row>
    <row r="202" spans="1:57" ht="12.75">
      <c r="A202" s="19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</row>
    <row r="203" spans="1:57" ht="12.75">
      <c r="A203" s="54" t="s">
        <v>132</v>
      </c>
      <c r="B203" s="53">
        <f>IF($B$32=1,+B198,(IF($B$32=2,+B199,(IF($B$32=3,+B200,(IF($B$32=4,+B201,0)))))))</f>
        <v>0.037</v>
      </c>
      <c r="C203" s="53">
        <f aca="true" t="shared" si="120" ref="C203:BE203">IF($B$32=1,+C198,(IF($B$32=2,+C199,(IF($B$32=3,+C200,(IF($B$32=4,+C201,0)))))))</f>
        <v>0.037</v>
      </c>
      <c r="D203" s="53">
        <f t="shared" si="120"/>
        <v>0.037</v>
      </c>
      <c r="E203" s="53">
        <f t="shared" si="120"/>
        <v>0.037</v>
      </c>
      <c r="F203" s="53">
        <f t="shared" si="120"/>
        <v>0.037</v>
      </c>
      <c r="G203" s="53">
        <f t="shared" si="120"/>
        <v>0.037</v>
      </c>
      <c r="H203" s="53">
        <f t="shared" si="120"/>
        <v>0.037</v>
      </c>
      <c r="I203" s="53">
        <f t="shared" si="120"/>
        <v>0.037</v>
      </c>
      <c r="J203" s="53">
        <f t="shared" si="120"/>
        <v>0.037</v>
      </c>
      <c r="K203" s="53">
        <f t="shared" si="120"/>
        <v>0.037</v>
      </c>
      <c r="L203" s="53">
        <f t="shared" si="120"/>
        <v>0.037</v>
      </c>
      <c r="M203" s="53">
        <f t="shared" si="120"/>
        <v>0.0378</v>
      </c>
      <c r="N203" s="53">
        <f t="shared" si="120"/>
        <v>0.0378</v>
      </c>
      <c r="O203" s="53">
        <f t="shared" si="120"/>
        <v>0.0378</v>
      </c>
      <c r="P203" s="53">
        <f t="shared" si="120"/>
        <v>0.0378</v>
      </c>
      <c r="Q203" s="53">
        <f t="shared" si="120"/>
        <v>0.0378</v>
      </c>
      <c r="R203" s="53">
        <f t="shared" si="120"/>
        <v>0.0386</v>
      </c>
      <c r="S203" s="53">
        <f t="shared" si="120"/>
        <v>0.0386</v>
      </c>
      <c r="T203" s="53">
        <f t="shared" si="120"/>
        <v>0.0386</v>
      </c>
      <c r="U203" s="53">
        <f t="shared" si="120"/>
        <v>0.0386</v>
      </c>
      <c r="V203" s="53">
        <f t="shared" si="120"/>
        <v>0.0386</v>
      </c>
      <c r="W203" s="53">
        <f t="shared" si="120"/>
        <v>0.0397</v>
      </c>
      <c r="X203" s="53">
        <f t="shared" si="120"/>
        <v>0.0397</v>
      </c>
      <c r="Y203" s="53">
        <f t="shared" si="120"/>
        <v>0.0397</v>
      </c>
      <c r="Z203" s="53">
        <f t="shared" si="120"/>
        <v>0.0397</v>
      </c>
      <c r="AA203" s="53">
        <f t="shared" si="120"/>
        <v>0.0397</v>
      </c>
      <c r="AB203" s="53">
        <f t="shared" si="120"/>
        <v>0.0408</v>
      </c>
      <c r="AC203" s="53">
        <f t="shared" si="120"/>
        <v>0.0408</v>
      </c>
      <c r="AD203" s="53">
        <f t="shared" si="120"/>
        <v>0.0408</v>
      </c>
      <c r="AE203" s="53">
        <f t="shared" si="120"/>
        <v>0.0408</v>
      </c>
      <c r="AF203" s="53">
        <f t="shared" si="120"/>
        <v>0.0408</v>
      </c>
      <c r="AG203" s="53">
        <f t="shared" si="120"/>
        <v>0.0417</v>
      </c>
      <c r="AH203" s="53">
        <f t="shared" si="120"/>
        <v>0.0417</v>
      </c>
      <c r="AI203" s="53">
        <f t="shared" si="120"/>
        <v>0.0417</v>
      </c>
      <c r="AJ203" s="53">
        <f t="shared" si="120"/>
        <v>0.0417</v>
      </c>
      <c r="AK203" s="53">
        <f t="shared" si="120"/>
        <v>0.0417</v>
      </c>
      <c r="AL203" s="53">
        <f t="shared" si="120"/>
        <v>0.0426</v>
      </c>
      <c r="AM203" s="53">
        <f t="shared" si="120"/>
        <v>0.0426</v>
      </c>
      <c r="AN203" s="53">
        <f t="shared" si="120"/>
        <v>0.0426</v>
      </c>
      <c r="AO203" s="53">
        <f t="shared" si="120"/>
        <v>0.0426</v>
      </c>
      <c r="AP203" s="53">
        <f t="shared" si="120"/>
        <v>0.0426</v>
      </c>
      <c r="AQ203" s="53">
        <f t="shared" si="120"/>
        <v>0.0471</v>
      </c>
      <c r="AR203" s="53">
        <f t="shared" si="120"/>
        <v>0.0471</v>
      </c>
      <c r="AS203" s="53">
        <f t="shared" si="120"/>
        <v>0.0471</v>
      </c>
      <c r="AT203" s="53">
        <f t="shared" si="120"/>
        <v>0.0471</v>
      </c>
      <c r="AU203" s="53">
        <f t="shared" si="120"/>
        <v>0.0471</v>
      </c>
      <c r="AV203" s="53">
        <f t="shared" si="120"/>
        <v>0.0516</v>
      </c>
      <c r="AW203" s="53">
        <f t="shared" si="120"/>
        <v>0.0516</v>
      </c>
      <c r="AX203" s="53">
        <f t="shared" si="120"/>
        <v>0.0516</v>
      </c>
      <c r="AY203" s="53">
        <f t="shared" si="120"/>
        <v>0.0516</v>
      </c>
      <c r="AZ203" s="53">
        <f t="shared" si="120"/>
        <v>0.0516</v>
      </c>
      <c r="BA203" s="53">
        <f t="shared" si="120"/>
        <v>0.07</v>
      </c>
      <c r="BB203" s="53">
        <f t="shared" si="120"/>
        <v>0.07</v>
      </c>
      <c r="BC203" s="53">
        <f t="shared" si="120"/>
        <v>0.07</v>
      </c>
      <c r="BD203" s="53">
        <f t="shared" si="120"/>
        <v>0.07</v>
      </c>
      <c r="BE203" s="53">
        <f t="shared" si="120"/>
        <v>0.07</v>
      </c>
    </row>
    <row r="204" spans="1:57" ht="12.75">
      <c r="A204" s="19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</row>
    <row r="205" spans="1:57" ht="12.75">
      <c r="A205" s="19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</row>
    <row r="206" spans="1:57" ht="12.75">
      <c r="A206" s="54" t="s">
        <v>133</v>
      </c>
      <c r="B206" s="25">
        <f>$B$31*B192</f>
        <v>14095.75</v>
      </c>
      <c r="C206" s="25">
        <f aca="true" t="shared" si="121" ref="C206:BE206">$B$31*C192</f>
        <v>14659.580000000002</v>
      </c>
      <c r="D206" s="25">
        <f t="shared" si="121"/>
        <v>15245.963199999998</v>
      </c>
      <c r="E206" s="25">
        <f t="shared" si="121"/>
        <v>15855.801727999999</v>
      </c>
      <c r="F206" s="25">
        <f t="shared" si="121"/>
        <v>16490.033797120002</v>
      </c>
      <c r="G206" s="25">
        <f t="shared" si="121"/>
        <v>17149.635149004804</v>
      </c>
      <c r="H206" s="25">
        <f t="shared" si="121"/>
        <v>17835.620554964997</v>
      </c>
      <c r="I206" s="25">
        <f t="shared" si="121"/>
        <v>18549.0453771636</v>
      </c>
      <c r="J206" s="25">
        <f t="shared" si="121"/>
        <v>19291.007192250145</v>
      </c>
      <c r="K206" s="25">
        <f t="shared" si="121"/>
        <v>20062.64747994015</v>
      </c>
      <c r="L206" s="25">
        <f t="shared" si="121"/>
        <v>20865.15337913776</v>
      </c>
      <c r="M206" s="25">
        <f t="shared" si="121"/>
        <v>21699.759514303267</v>
      </c>
      <c r="N206" s="25">
        <f t="shared" si="121"/>
        <v>22567.7498948754</v>
      </c>
      <c r="O206" s="25">
        <f t="shared" si="121"/>
        <v>23470.45989067042</v>
      </c>
      <c r="P206" s="25">
        <f t="shared" si="121"/>
        <v>24409.278286297238</v>
      </c>
      <c r="Q206" s="25">
        <f t="shared" si="121"/>
        <v>25385.649417749126</v>
      </c>
      <c r="R206" s="25">
        <f t="shared" si="121"/>
        <v>26401.075394459098</v>
      </c>
      <c r="S206" s="25">
        <f t="shared" si="121"/>
        <v>27457.118410237454</v>
      </c>
      <c r="T206" s="25">
        <f t="shared" si="121"/>
        <v>28555.40314664696</v>
      </c>
      <c r="U206" s="25">
        <f t="shared" si="121"/>
        <v>29697.619272512835</v>
      </c>
      <c r="V206" s="25">
        <f t="shared" si="121"/>
        <v>30885.524043413345</v>
      </c>
      <c r="W206" s="25">
        <f t="shared" si="121"/>
        <v>32120.945005149886</v>
      </c>
      <c r="X206" s="25">
        <f t="shared" si="121"/>
        <v>33405.78280535588</v>
      </c>
      <c r="Y206" s="25">
        <f t="shared" si="121"/>
        <v>34742.014117570114</v>
      </c>
      <c r="Z206" s="25">
        <f t="shared" si="121"/>
        <v>36131.69468227292</v>
      </c>
      <c r="AA206" s="25">
        <f t="shared" si="121"/>
        <v>37576.96246956385</v>
      </c>
      <c r="AB206" s="25">
        <f t="shared" si="121"/>
        <v>39080.040968346395</v>
      </c>
      <c r="AC206" s="25">
        <f t="shared" si="121"/>
        <v>40643.24260708026</v>
      </c>
      <c r="AD206" s="25">
        <f t="shared" si="121"/>
        <v>42268.97231136347</v>
      </c>
      <c r="AE206" s="25">
        <f t="shared" si="121"/>
        <v>43959.73120381801</v>
      </c>
      <c r="AF206" s="25">
        <f t="shared" si="121"/>
        <v>45718.120451970724</v>
      </c>
      <c r="AG206" s="25">
        <f t="shared" si="121"/>
        <v>47546.845270049555</v>
      </c>
      <c r="AH206" s="25">
        <f t="shared" si="121"/>
        <v>49448.719080851544</v>
      </c>
      <c r="AI206" s="25">
        <f t="shared" si="121"/>
        <v>51426.667844085605</v>
      </c>
      <c r="AJ206" s="25">
        <f t="shared" si="121"/>
        <v>53483.734557849035</v>
      </c>
      <c r="AK206" s="25">
        <f t="shared" si="121"/>
        <v>55623.08394016299</v>
      </c>
      <c r="AL206" s="25">
        <f t="shared" si="121"/>
        <v>57848.00729776951</v>
      </c>
      <c r="AM206" s="25">
        <f t="shared" si="121"/>
        <v>60161.9275896803</v>
      </c>
      <c r="AN206" s="25">
        <f t="shared" si="121"/>
        <v>62568.40469326751</v>
      </c>
      <c r="AO206" s="25">
        <f t="shared" si="121"/>
        <v>65071.140880998224</v>
      </c>
      <c r="AP206" s="25">
        <f t="shared" si="121"/>
        <v>67673.98651623813</v>
      </c>
      <c r="AQ206" s="25">
        <f t="shared" si="121"/>
        <v>70380.94597688765</v>
      </c>
      <c r="AR206" s="25">
        <f t="shared" si="121"/>
        <v>73196.18381596316</v>
      </c>
      <c r="AS206" s="25">
        <f t="shared" si="121"/>
        <v>76124.03116860171</v>
      </c>
      <c r="AT206" s="25">
        <f t="shared" si="121"/>
        <v>79168.9924153458</v>
      </c>
      <c r="AU206" s="25">
        <f t="shared" si="121"/>
        <v>82335.75211195962</v>
      </c>
      <c r="AV206" s="25">
        <f t="shared" si="121"/>
        <v>85629.18219643802</v>
      </c>
      <c r="AW206" s="25">
        <f t="shared" si="121"/>
        <v>89054.34948429553</v>
      </c>
      <c r="AX206" s="25">
        <f t="shared" si="121"/>
        <v>92616.52346366737</v>
      </c>
      <c r="AY206" s="25">
        <f t="shared" si="121"/>
        <v>96321.18440221407</v>
      </c>
      <c r="AZ206" s="25">
        <f t="shared" si="121"/>
        <v>100174.03177830263</v>
      </c>
      <c r="BA206" s="25">
        <f t="shared" si="121"/>
        <v>104180.99304943474</v>
      </c>
      <c r="BB206" s="25">
        <f t="shared" si="121"/>
        <v>108348.23277141212</v>
      </c>
      <c r="BC206" s="25">
        <f t="shared" si="121"/>
        <v>112682.16208226862</v>
      </c>
      <c r="BD206" s="25">
        <f t="shared" si="121"/>
        <v>117189.44856555935</v>
      </c>
      <c r="BE206" s="25">
        <f t="shared" si="121"/>
        <v>121877.02650818176</v>
      </c>
    </row>
    <row r="207" spans="1:57" ht="12.75">
      <c r="A207" s="19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</row>
    <row r="208" spans="1:57" ht="12.75">
      <c r="A208" s="46" t="s">
        <v>134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</row>
    <row r="209" spans="1:57" ht="12.75">
      <c r="A209" s="19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</row>
    <row r="210" spans="1:57" ht="12.75">
      <c r="A210" s="46" t="s">
        <v>135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</row>
    <row r="211" spans="1:57" ht="12.75">
      <c r="A211" s="46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</row>
    <row r="212" spans="1:57" ht="12.75">
      <c r="A212" s="40" t="s">
        <v>136</v>
      </c>
      <c r="B212" s="40" t="s">
        <v>137</v>
      </c>
      <c r="C212" s="60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</row>
    <row r="213" spans="1:57" ht="12.75">
      <c r="A213" s="63">
        <v>0.068</v>
      </c>
      <c r="B213" s="56">
        <v>20000</v>
      </c>
      <c r="C213" s="64">
        <f aca="true" t="shared" si="122" ref="C213:C219">B213*(1+$B$35)</f>
        <v>20800</v>
      </c>
      <c r="D213" s="64">
        <f aca="true" t="shared" si="123" ref="D213:BE217">C213*(1+$B$35)</f>
        <v>21632</v>
      </c>
      <c r="E213" s="64">
        <f t="shared" si="123"/>
        <v>22497.280000000002</v>
      </c>
      <c r="F213" s="64">
        <f t="shared" si="123"/>
        <v>23397.171200000004</v>
      </c>
      <c r="G213" s="64">
        <f t="shared" si="123"/>
        <v>24333.058048000006</v>
      </c>
      <c r="H213" s="64">
        <f t="shared" si="123"/>
        <v>25306.380369920007</v>
      </c>
      <c r="I213" s="64">
        <f t="shared" si="123"/>
        <v>26318.63558471681</v>
      </c>
      <c r="J213" s="64">
        <f t="shared" si="123"/>
        <v>27371.381008105483</v>
      </c>
      <c r="K213" s="64">
        <f t="shared" si="123"/>
        <v>28466.236248429705</v>
      </c>
      <c r="L213" s="64">
        <f t="shared" si="123"/>
        <v>29604.885698366892</v>
      </c>
      <c r="M213" s="64">
        <f t="shared" si="123"/>
        <v>30789.081126301568</v>
      </c>
      <c r="N213" s="64">
        <f t="shared" si="123"/>
        <v>32020.644371353632</v>
      </c>
      <c r="O213" s="64">
        <f t="shared" si="123"/>
        <v>33301.47014620778</v>
      </c>
      <c r="P213" s="64">
        <f t="shared" si="123"/>
        <v>34633.52895205609</v>
      </c>
      <c r="Q213" s="64">
        <f t="shared" si="123"/>
        <v>36018.870110138334</v>
      </c>
      <c r="R213" s="64">
        <f t="shared" si="123"/>
        <v>37459.62491454387</v>
      </c>
      <c r="S213" s="64">
        <f t="shared" si="123"/>
        <v>38958.00991112563</v>
      </c>
      <c r="T213" s="64">
        <f t="shared" si="123"/>
        <v>40516.33030757066</v>
      </c>
      <c r="U213" s="64">
        <f t="shared" si="123"/>
        <v>42136.98351987349</v>
      </c>
      <c r="V213" s="64">
        <f t="shared" si="123"/>
        <v>43822.46286066843</v>
      </c>
      <c r="W213" s="64">
        <f t="shared" si="123"/>
        <v>45575.36137509516</v>
      </c>
      <c r="X213" s="64">
        <f t="shared" si="123"/>
        <v>47398.37583009897</v>
      </c>
      <c r="Y213" s="64">
        <f t="shared" si="123"/>
        <v>49294.31086330293</v>
      </c>
      <c r="Z213" s="64">
        <f t="shared" si="123"/>
        <v>51266.08329783505</v>
      </c>
      <c r="AA213" s="64">
        <f t="shared" si="123"/>
        <v>53316.72662974845</v>
      </c>
      <c r="AB213" s="64">
        <f t="shared" si="123"/>
        <v>55449.395694938394</v>
      </c>
      <c r="AC213" s="64">
        <f t="shared" si="123"/>
        <v>57667.37152273593</v>
      </c>
      <c r="AD213" s="64">
        <f t="shared" si="123"/>
        <v>59974.06638364537</v>
      </c>
      <c r="AE213" s="64">
        <f t="shared" si="123"/>
        <v>62373.02903899118</v>
      </c>
      <c r="AF213" s="64">
        <f t="shared" si="123"/>
        <v>64867.95020055083</v>
      </c>
      <c r="AG213" s="64">
        <f t="shared" si="123"/>
        <v>67462.66820857287</v>
      </c>
      <c r="AH213" s="64">
        <f t="shared" si="123"/>
        <v>70161.17493691579</v>
      </c>
      <c r="AI213" s="64">
        <f t="shared" si="123"/>
        <v>72967.62193439243</v>
      </c>
      <c r="AJ213" s="64">
        <f t="shared" si="123"/>
        <v>75886.32681176813</v>
      </c>
      <c r="AK213" s="64">
        <f t="shared" si="123"/>
        <v>78921.77988423886</v>
      </c>
      <c r="AL213" s="64">
        <f t="shared" si="123"/>
        <v>82078.65107960842</v>
      </c>
      <c r="AM213" s="64">
        <f t="shared" si="123"/>
        <v>85361.79712279276</v>
      </c>
      <c r="AN213" s="64">
        <f t="shared" si="123"/>
        <v>88776.26900770448</v>
      </c>
      <c r="AO213" s="64">
        <f t="shared" si="123"/>
        <v>92327.31976801266</v>
      </c>
      <c r="AP213" s="64">
        <f t="shared" si="123"/>
        <v>96020.41255873317</v>
      </c>
      <c r="AQ213" s="64">
        <f t="shared" si="123"/>
        <v>99861.2290610825</v>
      </c>
      <c r="AR213" s="64">
        <f t="shared" si="123"/>
        <v>103855.6782235258</v>
      </c>
      <c r="AS213" s="64">
        <f t="shared" si="123"/>
        <v>108009.90535246684</v>
      </c>
      <c r="AT213" s="64">
        <f t="shared" si="123"/>
        <v>112330.30156656553</v>
      </c>
      <c r="AU213" s="64">
        <f t="shared" si="123"/>
        <v>116823.51362922815</v>
      </c>
      <c r="AV213" s="64">
        <f t="shared" si="123"/>
        <v>121496.45417439728</v>
      </c>
      <c r="AW213" s="64">
        <f t="shared" si="123"/>
        <v>126356.31234137318</v>
      </c>
      <c r="AX213" s="64">
        <f t="shared" si="123"/>
        <v>131410.5648350281</v>
      </c>
      <c r="AY213" s="64">
        <f t="shared" si="123"/>
        <v>136666.98742842925</v>
      </c>
      <c r="AZ213" s="64">
        <f t="shared" si="123"/>
        <v>142133.66692556642</v>
      </c>
      <c r="BA213" s="64">
        <f t="shared" si="123"/>
        <v>147819.01360258908</v>
      </c>
      <c r="BB213" s="64">
        <f t="shared" si="123"/>
        <v>153731.77414669265</v>
      </c>
      <c r="BC213" s="64">
        <f t="shared" si="123"/>
        <v>159881.04511256036</v>
      </c>
      <c r="BD213" s="64">
        <f t="shared" si="123"/>
        <v>166276.28691706277</v>
      </c>
      <c r="BE213" s="64">
        <f t="shared" si="123"/>
        <v>172927.33839374527</v>
      </c>
    </row>
    <row r="214" spans="1:57" ht="12.75">
      <c r="A214" s="63">
        <v>0.095</v>
      </c>
      <c r="B214" s="56">
        <v>30000</v>
      </c>
      <c r="C214" s="64">
        <f t="shared" si="122"/>
        <v>31200</v>
      </c>
      <c r="D214" s="64">
        <f aca="true" t="shared" si="124" ref="D214:R214">C214*(1+$B$35)</f>
        <v>32448</v>
      </c>
      <c r="E214" s="64">
        <f t="shared" si="124"/>
        <v>33745.92</v>
      </c>
      <c r="F214" s="64">
        <f t="shared" si="124"/>
        <v>35095.7568</v>
      </c>
      <c r="G214" s="64">
        <f t="shared" si="124"/>
        <v>36499.587072</v>
      </c>
      <c r="H214" s="64">
        <f t="shared" si="124"/>
        <v>37959.57055488</v>
      </c>
      <c r="I214" s="64">
        <f t="shared" si="124"/>
        <v>39477.9533770752</v>
      </c>
      <c r="J214" s="64">
        <f t="shared" si="124"/>
        <v>41057.07151215821</v>
      </c>
      <c r="K214" s="64">
        <f t="shared" si="124"/>
        <v>42699.35437264454</v>
      </c>
      <c r="L214" s="64">
        <f t="shared" si="124"/>
        <v>44407.32854755033</v>
      </c>
      <c r="M214" s="64">
        <f t="shared" si="124"/>
        <v>46183.621689452346</v>
      </c>
      <c r="N214" s="64">
        <f t="shared" si="124"/>
        <v>48030.96655703044</v>
      </c>
      <c r="O214" s="64">
        <f t="shared" si="124"/>
        <v>49952.20521931166</v>
      </c>
      <c r="P214" s="64">
        <f t="shared" si="124"/>
        <v>51950.29342808413</v>
      </c>
      <c r="Q214" s="64">
        <f t="shared" si="124"/>
        <v>54028.305165207494</v>
      </c>
      <c r="R214" s="64">
        <f t="shared" si="124"/>
        <v>56189.437371815795</v>
      </c>
      <c r="S214" s="64">
        <f t="shared" si="123"/>
        <v>58437.01486668843</v>
      </c>
      <c r="T214" s="64">
        <f t="shared" si="123"/>
        <v>60774.49546135597</v>
      </c>
      <c r="U214" s="64">
        <f t="shared" si="123"/>
        <v>63205.475279810205</v>
      </c>
      <c r="V214" s="64">
        <f t="shared" si="123"/>
        <v>65733.69429100261</v>
      </c>
      <c r="W214" s="64">
        <f t="shared" si="123"/>
        <v>68363.04206264272</v>
      </c>
      <c r="X214" s="64">
        <f t="shared" si="123"/>
        <v>71097.56374514844</v>
      </c>
      <c r="Y214" s="64">
        <f t="shared" si="123"/>
        <v>73941.46629495437</v>
      </c>
      <c r="Z214" s="64">
        <f t="shared" si="123"/>
        <v>76899.12494675255</v>
      </c>
      <c r="AA214" s="64">
        <f t="shared" si="123"/>
        <v>79975.08994462265</v>
      </c>
      <c r="AB214" s="64">
        <f t="shared" si="123"/>
        <v>83174.09354240756</v>
      </c>
      <c r="AC214" s="64">
        <f t="shared" si="123"/>
        <v>86501.05728410387</v>
      </c>
      <c r="AD214" s="64">
        <f t="shared" si="123"/>
        <v>89961.09957546802</v>
      </c>
      <c r="AE214" s="64">
        <f t="shared" si="123"/>
        <v>93559.54355848674</v>
      </c>
      <c r="AF214" s="64">
        <f t="shared" si="123"/>
        <v>97301.92530082622</v>
      </c>
      <c r="AG214" s="64">
        <f t="shared" si="123"/>
        <v>101194.00231285927</v>
      </c>
      <c r="AH214" s="64">
        <f t="shared" si="123"/>
        <v>105241.76240537365</v>
      </c>
      <c r="AI214" s="64">
        <f t="shared" si="123"/>
        <v>109451.4329015886</v>
      </c>
      <c r="AJ214" s="64">
        <f t="shared" si="123"/>
        <v>113829.49021765216</v>
      </c>
      <c r="AK214" s="64">
        <f t="shared" si="123"/>
        <v>118382.66982635825</v>
      </c>
      <c r="AL214" s="64">
        <f t="shared" si="123"/>
        <v>123117.97661941258</v>
      </c>
      <c r="AM214" s="64">
        <f t="shared" si="123"/>
        <v>128042.6956841891</v>
      </c>
      <c r="AN214" s="64">
        <f t="shared" si="123"/>
        <v>133164.40351155665</v>
      </c>
      <c r="AO214" s="64">
        <f t="shared" si="123"/>
        <v>138490.97965201893</v>
      </c>
      <c r="AP214" s="64">
        <f t="shared" si="123"/>
        <v>144030.61883809968</v>
      </c>
      <c r="AQ214" s="64">
        <f t="shared" si="123"/>
        <v>149791.84359162368</v>
      </c>
      <c r="AR214" s="64">
        <f t="shared" si="123"/>
        <v>155783.51733528863</v>
      </c>
      <c r="AS214" s="64">
        <f t="shared" si="123"/>
        <v>162014.8580287002</v>
      </c>
      <c r="AT214" s="64">
        <f t="shared" si="123"/>
        <v>168495.4523498482</v>
      </c>
      <c r="AU214" s="64">
        <f t="shared" si="123"/>
        <v>175235.27044384214</v>
      </c>
      <c r="AV214" s="64">
        <f t="shared" si="123"/>
        <v>182244.68126159583</v>
      </c>
      <c r="AW214" s="64">
        <f t="shared" si="123"/>
        <v>189534.46851205968</v>
      </c>
      <c r="AX214" s="64">
        <f t="shared" si="123"/>
        <v>197115.84725254207</v>
      </c>
      <c r="AY214" s="64">
        <f t="shared" si="123"/>
        <v>205000.48114264375</v>
      </c>
      <c r="AZ214" s="64">
        <f t="shared" si="123"/>
        <v>213200.50038834952</v>
      </c>
      <c r="BA214" s="64">
        <f t="shared" si="123"/>
        <v>221728.5204038835</v>
      </c>
      <c r="BB214" s="64">
        <f t="shared" si="123"/>
        <v>230597.66122003886</v>
      </c>
      <c r="BC214" s="64">
        <f t="shared" si="123"/>
        <v>239821.56766884043</v>
      </c>
      <c r="BD214" s="64">
        <f t="shared" si="123"/>
        <v>249414.43037559406</v>
      </c>
      <c r="BE214" s="64">
        <f t="shared" si="123"/>
        <v>259391.00759061784</v>
      </c>
    </row>
    <row r="215" spans="1:57" ht="12.75">
      <c r="A215" s="63">
        <v>0.111</v>
      </c>
      <c r="B215" s="56">
        <v>40000</v>
      </c>
      <c r="C215" s="64">
        <f t="shared" si="122"/>
        <v>41600</v>
      </c>
      <c r="D215" s="64">
        <f t="shared" si="123"/>
        <v>43264</v>
      </c>
      <c r="E215" s="64">
        <f t="shared" si="123"/>
        <v>44994.560000000005</v>
      </c>
      <c r="F215" s="64">
        <f t="shared" si="123"/>
        <v>46794.34240000001</v>
      </c>
      <c r="G215" s="64">
        <f t="shared" si="123"/>
        <v>48666.11609600001</v>
      </c>
      <c r="H215" s="64">
        <f t="shared" si="123"/>
        <v>50612.760739840014</v>
      </c>
      <c r="I215" s="64">
        <f t="shared" si="123"/>
        <v>52637.27116943362</v>
      </c>
      <c r="J215" s="64">
        <f t="shared" si="123"/>
        <v>54742.76201621097</v>
      </c>
      <c r="K215" s="64">
        <f t="shared" si="123"/>
        <v>56932.47249685941</v>
      </c>
      <c r="L215" s="64">
        <f t="shared" si="123"/>
        <v>59209.771396733784</v>
      </c>
      <c r="M215" s="64">
        <f t="shared" si="123"/>
        <v>61578.162252603135</v>
      </c>
      <c r="N215" s="64">
        <f t="shared" si="123"/>
        <v>64041.288742707264</v>
      </c>
      <c r="O215" s="64">
        <f t="shared" si="123"/>
        <v>66602.94029241556</v>
      </c>
      <c r="P215" s="64">
        <f t="shared" si="123"/>
        <v>69267.05790411218</v>
      </c>
      <c r="Q215" s="64">
        <f t="shared" si="123"/>
        <v>72037.74022027667</v>
      </c>
      <c r="R215" s="64">
        <f t="shared" si="123"/>
        <v>74919.24982908774</v>
      </c>
      <c r="S215" s="64">
        <f t="shared" si="123"/>
        <v>77916.01982225126</v>
      </c>
      <c r="T215" s="64">
        <f t="shared" si="123"/>
        <v>81032.66061514131</v>
      </c>
      <c r="U215" s="64">
        <f t="shared" si="123"/>
        <v>84273.96703974697</v>
      </c>
      <c r="V215" s="64">
        <f t="shared" si="123"/>
        <v>87644.92572133685</v>
      </c>
      <c r="W215" s="64">
        <f t="shared" si="123"/>
        <v>91150.72275019033</v>
      </c>
      <c r="X215" s="64">
        <f t="shared" si="123"/>
        <v>94796.75166019794</v>
      </c>
      <c r="Y215" s="64">
        <f t="shared" si="123"/>
        <v>98588.62172660587</v>
      </c>
      <c r="Z215" s="64">
        <f t="shared" si="123"/>
        <v>102532.1665956701</v>
      </c>
      <c r="AA215" s="64">
        <f t="shared" si="123"/>
        <v>106633.4532594969</v>
      </c>
      <c r="AB215" s="64">
        <f t="shared" si="123"/>
        <v>110898.79138987679</v>
      </c>
      <c r="AC215" s="64">
        <f t="shared" si="123"/>
        <v>115334.74304547186</v>
      </c>
      <c r="AD215" s="64">
        <f t="shared" si="123"/>
        <v>119948.13276729074</v>
      </c>
      <c r="AE215" s="64">
        <f t="shared" si="123"/>
        <v>124746.05807798236</v>
      </c>
      <c r="AF215" s="64">
        <f t="shared" si="123"/>
        <v>129735.90040110167</v>
      </c>
      <c r="AG215" s="64">
        <f t="shared" si="123"/>
        <v>134925.33641714574</v>
      </c>
      <c r="AH215" s="64">
        <f t="shared" si="123"/>
        <v>140322.34987383158</v>
      </c>
      <c r="AI215" s="64">
        <f t="shared" si="123"/>
        <v>145935.24386878486</v>
      </c>
      <c r="AJ215" s="64">
        <f t="shared" si="123"/>
        <v>151772.65362353626</v>
      </c>
      <c r="AK215" s="64">
        <f t="shared" si="123"/>
        <v>157843.55976847772</v>
      </c>
      <c r="AL215" s="64">
        <f t="shared" si="123"/>
        <v>164157.30215921684</v>
      </c>
      <c r="AM215" s="64">
        <f t="shared" si="123"/>
        <v>170723.59424558553</v>
      </c>
      <c r="AN215" s="64">
        <f t="shared" si="123"/>
        <v>177552.53801540897</v>
      </c>
      <c r="AO215" s="64">
        <f t="shared" si="123"/>
        <v>184654.63953602532</v>
      </c>
      <c r="AP215" s="64">
        <f t="shared" si="123"/>
        <v>192040.82511746633</v>
      </c>
      <c r="AQ215" s="64">
        <f t="shared" si="123"/>
        <v>199722.458122165</v>
      </c>
      <c r="AR215" s="64">
        <f t="shared" si="123"/>
        <v>207711.3564470516</v>
      </c>
      <c r="AS215" s="64">
        <f t="shared" si="123"/>
        <v>216019.81070493368</v>
      </c>
      <c r="AT215" s="64">
        <f t="shared" si="123"/>
        <v>224660.60313313105</v>
      </c>
      <c r="AU215" s="64">
        <f t="shared" si="123"/>
        <v>233647.0272584563</v>
      </c>
      <c r="AV215" s="64">
        <f t="shared" si="123"/>
        <v>242992.90834879456</v>
      </c>
      <c r="AW215" s="64">
        <f t="shared" si="123"/>
        <v>252712.62468274636</v>
      </c>
      <c r="AX215" s="64">
        <f t="shared" si="123"/>
        <v>262821.1296700562</v>
      </c>
      <c r="AY215" s="64">
        <f t="shared" si="123"/>
        <v>273333.9748568585</v>
      </c>
      <c r="AZ215" s="64">
        <f t="shared" si="123"/>
        <v>284267.33385113283</v>
      </c>
      <c r="BA215" s="64">
        <f t="shared" si="123"/>
        <v>295638.02720517816</v>
      </c>
      <c r="BB215" s="64">
        <f t="shared" si="123"/>
        <v>307463.5482933853</v>
      </c>
      <c r="BC215" s="64">
        <f t="shared" si="123"/>
        <v>319762.0902251207</v>
      </c>
      <c r="BD215" s="64">
        <f t="shared" si="123"/>
        <v>332552.57383412553</v>
      </c>
      <c r="BE215" s="64">
        <f t="shared" si="123"/>
        <v>345854.67678749055</v>
      </c>
    </row>
    <row r="216" spans="1:57" ht="12.75">
      <c r="A216" s="63">
        <v>0.139</v>
      </c>
      <c r="B216" s="56">
        <v>50000</v>
      </c>
      <c r="C216" s="64">
        <f t="shared" si="122"/>
        <v>52000</v>
      </c>
      <c r="D216" s="64">
        <f t="shared" si="123"/>
        <v>54080</v>
      </c>
      <c r="E216" s="64">
        <f t="shared" si="123"/>
        <v>56243.200000000004</v>
      </c>
      <c r="F216" s="64">
        <f t="shared" si="123"/>
        <v>58492.92800000001</v>
      </c>
      <c r="G216" s="64">
        <f t="shared" si="123"/>
        <v>60832.64512000001</v>
      </c>
      <c r="H216" s="64">
        <f t="shared" si="123"/>
        <v>63265.95092480001</v>
      </c>
      <c r="I216" s="64">
        <f t="shared" si="123"/>
        <v>65796.58896179202</v>
      </c>
      <c r="J216" s="64">
        <f t="shared" si="123"/>
        <v>68428.4525202637</v>
      </c>
      <c r="K216" s="64">
        <f t="shared" si="123"/>
        <v>71165.59062107425</v>
      </c>
      <c r="L216" s="64">
        <f t="shared" si="123"/>
        <v>74012.21424591723</v>
      </c>
      <c r="M216" s="64">
        <f t="shared" si="123"/>
        <v>76972.70281575392</v>
      </c>
      <c r="N216" s="64">
        <f t="shared" si="123"/>
        <v>80051.61092838408</v>
      </c>
      <c r="O216" s="64">
        <f t="shared" si="123"/>
        <v>83253.67536551945</v>
      </c>
      <c r="P216" s="64">
        <f t="shared" si="123"/>
        <v>86583.82238014023</v>
      </c>
      <c r="Q216" s="64">
        <f t="shared" si="123"/>
        <v>90047.17527534584</v>
      </c>
      <c r="R216" s="64">
        <f t="shared" si="123"/>
        <v>93649.06228635968</v>
      </c>
      <c r="S216" s="64">
        <f t="shared" si="123"/>
        <v>97395.02477781408</v>
      </c>
      <c r="T216" s="64">
        <f t="shared" si="123"/>
        <v>101290.82576892665</v>
      </c>
      <c r="U216" s="64">
        <f t="shared" si="123"/>
        <v>105342.45879968372</v>
      </c>
      <c r="V216" s="64">
        <f t="shared" si="123"/>
        <v>109556.15715167107</v>
      </c>
      <c r="W216" s="64">
        <f t="shared" si="123"/>
        <v>113938.40343773791</v>
      </c>
      <c r="X216" s="64">
        <f t="shared" si="123"/>
        <v>118495.93957524744</v>
      </c>
      <c r="Y216" s="64">
        <f t="shared" si="123"/>
        <v>123235.77715825733</v>
      </c>
      <c r="Z216" s="64">
        <f t="shared" si="123"/>
        <v>128165.20824458763</v>
      </c>
      <c r="AA216" s="64">
        <f t="shared" si="123"/>
        <v>133291.81657437113</v>
      </c>
      <c r="AB216" s="64">
        <f t="shared" si="123"/>
        <v>138623.489237346</v>
      </c>
      <c r="AC216" s="64">
        <f t="shared" si="123"/>
        <v>144168.42880683983</v>
      </c>
      <c r="AD216" s="64">
        <f t="shared" si="123"/>
        <v>149935.16595911342</v>
      </c>
      <c r="AE216" s="64">
        <f t="shared" si="123"/>
        <v>155932.57259747796</v>
      </c>
      <c r="AF216" s="64">
        <f t="shared" si="123"/>
        <v>162169.8755013771</v>
      </c>
      <c r="AG216" s="64">
        <f t="shared" si="123"/>
        <v>168656.67052143218</v>
      </c>
      <c r="AH216" s="64">
        <f t="shared" si="123"/>
        <v>175402.9373422895</v>
      </c>
      <c r="AI216" s="64">
        <f t="shared" si="123"/>
        <v>182419.05483598108</v>
      </c>
      <c r="AJ216" s="64">
        <f t="shared" si="123"/>
        <v>189715.81702942032</v>
      </c>
      <c r="AK216" s="64">
        <f t="shared" si="123"/>
        <v>197304.44971059714</v>
      </c>
      <c r="AL216" s="64">
        <f t="shared" si="123"/>
        <v>205196.62769902102</v>
      </c>
      <c r="AM216" s="64">
        <f t="shared" si="123"/>
        <v>213404.49280698187</v>
      </c>
      <c r="AN216" s="64">
        <f t="shared" si="123"/>
        <v>221940.67251926116</v>
      </c>
      <c r="AO216" s="64">
        <f t="shared" si="123"/>
        <v>230818.29942003163</v>
      </c>
      <c r="AP216" s="64">
        <f t="shared" si="123"/>
        <v>240051.0313968329</v>
      </c>
      <c r="AQ216" s="64">
        <f t="shared" si="123"/>
        <v>249653.07265270624</v>
      </c>
      <c r="AR216" s="64">
        <f t="shared" si="123"/>
        <v>259639.1955588145</v>
      </c>
      <c r="AS216" s="64">
        <f t="shared" si="123"/>
        <v>270024.7633811671</v>
      </c>
      <c r="AT216" s="64">
        <f t="shared" si="123"/>
        <v>280825.75391641376</v>
      </c>
      <c r="AU216" s="64">
        <f t="shared" si="123"/>
        <v>292058.78407307033</v>
      </c>
      <c r="AV216" s="64">
        <f t="shared" si="123"/>
        <v>303741.13543599314</v>
      </c>
      <c r="AW216" s="64">
        <f t="shared" si="123"/>
        <v>315890.7808534329</v>
      </c>
      <c r="AX216" s="64">
        <f t="shared" si="123"/>
        <v>328526.41208757024</v>
      </c>
      <c r="AY216" s="64">
        <f t="shared" si="123"/>
        <v>341667.4685710731</v>
      </c>
      <c r="AZ216" s="64">
        <f t="shared" si="123"/>
        <v>355334.167313916</v>
      </c>
      <c r="BA216" s="64">
        <f t="shared" si="123"/>
        <v>369547.5340064727</v>
      </c>
      <c r="BB216" s="64">
        <f t="shared" si="123"/>
        <v>384329.4353667316</v>
      </c>
      <c r="BC216" s="64">
        <f t="shared" si="123"/>
        <v>399702.6127814009</v>
      </c>
      <c r="BD216" s="64">
        <f t="shared" si="123"/>
        <v>415690.71729265695</v>
      </c>
      <c r="BE216" s="64">
        <f t="shared" si="123"/>
        <v>432318.34598436323</v>
      </c>
    </row>
    <row r="217" spans="1:57" ht="12.75">
      <c r="A217" s="63">
        <v>0.2</v>
      </c>
      <c r="B217" s="56">
        <v>100000</v>
      </c>
      <c r="C217" s="64">
        <f t="shared" si="122"/>
        <v>104000</v>
      </c>
      <c r="D217" s="64">
        <f t="shared" si="123"/>
        <v>108160</v>
      </c>
      <c r="E217" s="64">
        <f t="shared" si="123"/>
        <v>112486.40000000001</v>
      </c>
      <c r="F217" s="64">
        <f t="shared" si="123"/>
        <v>116985.85600000001</v>
      </c>
      <c r="G217" s="64">
        <f t="shared" si="123"/>
        <v>121665.29024000002</v>
      </c>
      <c r="H217" s="64">
        <f t="shared" si="123"/>
        <v>126531.90184960002</v>
      </c>
      <c r="I217" s="64">
        <f t="shared" si="123"/>
        <v>131593.17792358404</v>
      </c>
      <c r="J217" s="64">
        <f t="shared" si="123"/>
        <v>136856.9050405274</v>
      </c>
      <c r="K217" s="64">
        <f t="shared" si="123"/>
        <v>142331.1812421485</v>
      </c>
      <c r="L217" s="64">
        <f t="shared" si="123"/>
        <v>148024.42849183446</v>
      </c>
      <c r="M217" s="64">
        <f t="shared" si="123"/>
        <v>153945.40563150783</v>
      </c>
      <c r="N217" s="64">
        <f t="shared" si="123"/>
        <v>160103.22185676816</v>
      </c>
      <c r="O217" s="64">
        <f t="shared" si="123"/>
        <v>166507.3507310389</v>
      </c>
      <c r="P217" s="64">
        <f t="shared" si="123"/>
        <v>173167.64476028047</v>
      </c>
      <c r="Q217" s="64">
        <f t="shared" si="123"/>
        <v>180094.35055069168</v>
      </c>
      <c r="R217" s="64">
        <f t="shared" si="123"/>
        <v>187298.12457271936</v>
      </c>
      <c r="S217" s="64">
        <f t="shared" si="123"/>
        <v>194790.04955562815</v>
      </c>
      <c r="T217" s="64">
        <f t="shared" si="123"/>
        <v>202581.6515378533</v>
      </c>
      <c r="U217" s="64">
        <f t="shared" si="123"/>
        <v>210684.91759936744</v>
      </c>
      <c r="V217" s="64">
        <f t="shared" si="123"/>
        <v>219112.31430334214</v>
      </c>
      <c r="W217" s="64">
        <f t="shared" si="123"/>
        <v>227876.80687547583</v>
      </c>
      <c r="X217" s="64">
        <f t="shared" si="123"/>
        <v>236991.87915049487</v>
      </c>
      <c r="Y217" s="64">
        <f t="shared" si="123"/>
        <v>246471.55431651467</v>
      </c>
      <c r="Z217" s="64">
        <f t="shared" si="123"/>
        <v>256330.41648917526</v>
      </c>
      <c r="AA217" s="64">
        <f t="shared" si="123"/>
        <v>266583.63314874226</v>
      </c>
      <c r="AB217" s="64">
        <f t="shared" si="123"/>
        <v>277246.978474692</v>
      </c>
      <c r="AC217" s="64">
        <f t="shared" si="123"/>
        <v>288336.85761367966</v>
      </c>
      <c r="AD217" s="64">
        <f t="shared" si="123"/>
        <v>299870.33191822685</v>
      </c>
      <c r="AE217" s="64">
        <f t="shared" si="123"/>
        <v>311865.1451949559</v>
      </c>
      <c r="AF217" s="64">
        <f t="shared" si="123"/>
        <v>324339.7510027542</v>
      </c>
      <c r="AG217" s="64">
        <f t="shared" si="123"/>
        <v>337313.34104286437</v>
      </c>
      <c r="AH217" s="64">
        <f t="shared" si="123"/>
        <v>350805.874684579</v>
      </c>
      <c r="AI217" s="64">
        <f t="shared" si="123"/>
        <v>364838.10967196216</v>
      </c>
      <c r="AJ217" s="64">
        <f t="shared" si="123"/>
        <v>379431.63405884063</v>
      </c>
      <c r="AK217" s="64">
        <f t="shared" si="123"/>
        <v>394608.8994211943</v>
      </c>
      <c r="AL217" s="64">
        <f t="shared" si="123"/>
        <v>410393.25539804203</v>
      </c>
      <c r="AM217" s="64">
        <f t="shared" si="123"/>
        <v>426808.98561396374</v>
      </c>
      <c r="AN217" s="64">
        <f t="shared" si="123"/>
        <v>443881.3450385223</v>
      </c>
      <c r="AO217" s="64">
        <f t="shared" si="123"/>
        <v>461636.59884006326</v>
      </c>
      <c r="AP217" s="64">
        <f t="shared" si="123"/>
        <v>480102.0627936658</v>
      </c>
      <c r="AQ217" s="64">
        <f t="shared" si="123"/>
        <v>499306.1453054125</v>
      </c>
      <c r="AR217" s="64">
        <f t="shared" si="123"/>
        <v>519278.391117629</v>
      </c>
      <c r="AS217" s="64">
        <f t="shared" si="123"/>
        <v>540049.5267623342</v>
      </c>
      <c r="AT217" s="64">
        <f t="shared" si="123"/>
        <v>561651.5078328275</v>
      </c>
      <c r="AU217" s="64">
        <f t="shared" si="123"/>
        <v>584117.5681461407</v>
      </c>
      <c r="AV217" s="64">
        <f t="shared" si="123"/>
        <v>607482.2708719863</v>
      </c>
      <c r="AW217" s="64">
        <f t="shared" si="123"/>
        <v>631781.5617068658</v>
      </c>
      <c r="AX217" s="64">
        <f t="shared" si="123"/>
        <v>657052.8241751405</v>
      </c>
      <c r="AY217" s="64">
        <f t="shared" si="123"/>
        <v>683334.9371421462</v>
      </c>
      <c r="AZ217" s="64">
        <f t="shared" si="123"/>
        <v>710668.334627832</v>
      </c>
      <c r="BA217" s="64">
        <f t="shared" si="123"/>
        <v>739095.0680129454</v>
      </c>
      <c r="BB217" s="64">
        <f t="shared" si="123"/>
        <v>768658.8707334632</v>
      </c>
      <c r="BC217" s="64">
        <f t="shared" si="123"/>
        <v>799405.2255628018</v>
      </c>
      <c r="BD217" s="64">
        <f t="shared" si="123"/>
        <v>831381.4345853139</v>
      </c>
      <c r="BE217" s="64">
        <f t="shared" si="123"/>
        <v>864636.6919687265</v>
      </c>
    </row>
    <row r="218" spans="1:57" ht="12.75">
      <c r="A218" s="63">
        <v>0.276</v>
      </c>
      <c r="B218" s="56">
        <v>300000</v>
      </c>
      <c r="C218" s="64">
        <f t="shared" si="122"/>
        <v>312000</v>
      </c>
      <c r="D218" s="64">
        <f aca="true" t="shared" si="125" ref="D218:BE219">C218*(1+$B$35)</f>
        <v>324480</v>
      </c>
      <c r="E218" s="64">
        <f t="shared" si="125"/>
        <v>337459.2</v>
      </c>
      <c r="F218" s="64">
        <f t="shared" si="125"/>
        <v>350957.568</v>
      </c>
      <c r="G218" s="64">
        <f t="shared" si="125"/>
        <v>364995.87072000006</v>
      </c>
      <c r="H218" s="64">
        <f t="shared" si="125"/>
        <v>379595.70554880006</v>
      </c>
      <c r="I218" s="64">
        <f t="shared" si="125"/>
        <v>394779.5337707521</v>
      </c>
      <c r="J218" s="64">
        <f t="shared" si="125"/>
        <v>410570.71512158215</v>
      </c>
      <c r="K218" s="64">
        <f t="shared" si="125"/>
        <v>426993.54372644547</v>
      </c>
      <c r="L218" s="64">
        <f t="shared" si="125"/>
        <v>444073.2854755033</v>
      </c>
      <c r="M218" s="64">
        <f t="shared" si="125"/>
        <v>461836.2168945235</v>
      </c>
      <c r="N218" s="64">
        <f t="shared" si="125"/>
        <v>480309.66557030444</v>
      </c>
      <c r="O218" s="64">
        <f t="shared" si="125"/>
        <v>499522.05219311663</v>
      </c>
      <c r="P218" s="64">
        <f t="shared" si="125"/>
        <v>519502.9342808413</v>
      </c>
      <c r="Q218" s="64">
        <f t="shared" si="125"/>
        <v>540283.051652075</v>
      </c>
      <c r="R218" s="64">
        <f t="shared" si="125"/>
        <v>561894.373718158</v>
      </c>
      <c r="S218" s="64">
        <f t="shared" si="125"/>
        <v>584370.1486668843</v>
      </c>
      <c r="T218" s="64">
        <f t="shared" si="125"/>
        <v>607744.9546135596</v>
      </c>
      <c r="U218" s="64">
        <f t="shared" si="125"/>
        <v>632054.7527981021</v>
      </c>
      <c r="V218" s="64">
        <f t="shared" si="125"/>
        <v>657336.9429100262</v>
      </c>
      <c r="W218" s="64">
        <f t="shared" si="125"/>
        <v>683630.4206264273</v>
      </c>
      <c r="X218" s="64">
        <f t="shared" si="125"/>
        <v>710975.6374514845</v>
      </c>
      <c r="Y218" s="64">
        <f t="shared" si="125"/>
        <v>739414.6629495438</v>
      </c>
      <c r="Z218" s="64">
        <f t="shared" si="125"/>
        <v>768991.2494675256</v>
      </c>
      <c r="AA218" s="64">
        <f t="shared" si="125"/>
        <v>799750.8994462267</v>
      </c>
      <c r="AB218" s="64">
        <f t="shared" si="125"/>
        <v>831740.9354240757</v>
      </c>
      <c r="AC218" s="64">
        <f t="shared" si="125"/>
        <v>865010.5728410387</v>
      </c>
      <c r="AD218" s="64">
        <f t="shared" si="125"/>
        <v>899610.9957546802</v>
      </c>
      <c r="AE218" s="64">
        <f t="shared" si="125"/>
        <v>935595.4355848675</v>
      </c>
      <c r="AF218" s="64">
        <f t="shared" si="125"/>
        <v>973019.2530082623</v>
      </c>
      <c r="AG218" s="64">
        <f t="shared" si="125"/>
        <v>1011940.0231285928</v>
      </c>
      <c r="AH218" s="64">
        <f t="shared" si="125"/>
        <v>1052417.6240537365</v>
      </c>
      <c r="AI218" s="64">
        <f t="shared" si="125"/>
        <v>1094514.329015886</v>
      </c>
      <c r="AJ218" s="64">
        <f t="shared" si="125"/>
        <v>1138294.9021765215</v>
      </c>
      <c r="AK218" s="64">
        <f t="shared" si="125"/>
        <v>1183826.6982635823</v>
      </c>
      <c r="AL218" s="64">
        <f t="shared" si="125"/>
        <v>1231179.7661941256</v>
      </c>
      <c r="AM218" s="64">
        <f t="shared" si="125"/>
        <v>1280426.9568418907</v>
      </c>
      <c r="AN218" s="64">
        <f t="shared" si="125"/>
        <v>1331644.0351155663</v>
      </c>
      <c r="AO218" s="64">
        <f t="shared" si="125"/>
        <v>1384909.7965201891</v>
      </c>
      <c r="AP218" s="64">
        <f t="shared" si="125"/>
        <v>1440306.1883809967</v>
      </c>
      <c r="AQ218" s="64">
        <f t="shared" si="125"/>
        <v>1497918.4359162366</v>
      </c>
      <c r="AR218" s="64">
        <f t="shared" si="125"/>
        <v>1557835.1733528862</v>
      </c>
      <c r="AS218" s="64">
        <f t="shared" si="125"/>
        <v>1620148.5802870018</v>
      </c>
      <c r="AT218" s="64">
        <f t="shared" si="125"/>
        <v>1684954.5234984818</v>
      </c>
      <c r="AU218" s="64">
        <f t="shared" si="125"/>
        <v>1752352.7044384212</v>
      </c>
      <c r="AV218" s="64">
        <f t="shared" si="125"/>
        <v>1822446.812615958</v>
      </c>
      <c r="AW218" s="64">
        <f t="shared" si="125"/>
        <v>1895344.6851205963</v>
      </c>
      <c r="AX218" s="64">
        <f t="shared" si="125"/>
        <v>1971158.4725254201</v>
      </c>
      <c r="AY218" s="64">
        <f t="shared" si="125"/>
        <v>2050004.811426437</v>
      </c>
      <c r="AZ218" s="64">
        <f t="shared" si="125"/>
        <v>2132005.0038834945</v>
      </c>
      <c r="BA218" s="64">
        <f t="shared" si="125"/>
        <v>2217285.204038834</v>
      </c>
      <c r="BB218" s="64">
        <f t="shared" si="125"/>
        <v>2305976.6122003878</v>
      </c>
      <c r="BC218" s="64">
        <f t="shared" si="125"/>
        <v>2398215.6766884034</v>
      </c>
      <c r="BD218" s="64">
        <f t="shared" si="125"/>
        <v>2494144.3037559395</v>
      </c>
      <c r="BE218" s="64">
        <f t="shared" si="125"/>
        <v>2593910.075906177</v>
      </c>
    </row>
    <row r="219" spans="1:57" ht="12.75">
      <c r="A219" s="63">
        <v>0.327</v>
      </c>
      <c r="B219" s="56">
        <v>1000000</v>
      </c>
      <c r="C219" s="64">
        <f t="shared" si="122"/>
        <v>1040000</v>
      </c>
      <c r="D219" s="64">
        <f t="shared" si="125"/>
        <v>1081600</v>
      </c>
      <c r="E219" s="64">
        <f t="shared" si="125"/>
        <v>1124864</v>
      </c>
      <c r="F219" s="64">
        <f t="shared" si="125"/>
        <v>1169858.56</v>
      </c>
      <c r="G219" s="64">
        <f t="shared" si="125"/>
        <v>1216652.9024</v>
      </c>
      <c r="H219" s="64">
        <f t="shared" si="125"/>
        <v>1265319.018496</v>
      </c>
      <c r="I219" s="64">
        <f t="shared" si="125"/>
        <v>1315931.77923584</v>
      </c>
      <c r="J219" s="64">
        <f t="shared" si="125"/>
        <v>1368569.0504052737</v>
      </c>
      <c r="K219" s="64">
        <f t="shared" si="125"/>
        <v>1423311.8124214846</v>
      </c>
      <c r="L219" s="64">
        <f t="shared" si="125"/>
        <v>1480244.284918344</v>
      </c>
      <c r="M219" s="64">
        <f t="shared" si="125"/>
        <v>1539454.056315078</v>
      </c>
      <c r="N219" s="64">
        <f t="shared" si="125"/>
        <v>1601032.218567681</v>
      </c>
      <c r="O219" s="64">
        <f t="shared" si="125"/>
        <v>1665073.5073103884</v>
      </c>
      <c r="P219" s="64">
        <f t="shared" si="125"/>
        <v>1731676.447602804</v>
      </c>
      <c r="Q219" s="64">
        <f t="shared" si="125"/>
        <v>1800943.5055069162</v>
      </c>
      <c r="R219" s="64">
        <f t="shared" si="125"/>
        <v>1872981.2457271928</v>
      </c>
      <c r="S219" s="64">
        <f t="shared" si="125"/>
        <v>1947900.4955562807</v>
      </c>
      <c r="T219" s="64">
        <f t="shared" si="125"/>
        <v>2025816.515378532</v>
      </c>
      <c r="U219" s="64">
        <f t="shared" si="125"/>
        <v>2106849.1759936735</v>
      </c>
      <c r="V219" s="64">
        <f t="shared" si="125"/>
        <v>2191123.1430334207</v>
      </c>
      <c r="W219" s="64">
        <f t="shared" si="125"/>
        <v>2278768.0687547578</v>
      </c>
      <c r="X219" s="64">
        <f t="shared" si="125"/>
        <v>2369918.791504948</v>
      </c>
      <c r="Y219" s="64">
        <f t="shared" si="125"/>
        <v>2464715.543165146</v>
      </c>
      <c r="Z219" s="64">
        <f t="shared" si="125"/>
        <v>2563304.164891752</v>
      </c>
      <c r="AA219" s="64">
        <f t="shared" si="125"/>
        <v>2665836.3314874223</v>
      </c>
      <c r="AB219" s="64">
        <f t="shared" si="125"/>
        <v>2772469.7847469193</v>
      </c>
      <c r="AC219" s="64">
        <f t="shared" si="125"/>
        <v>2883368.5761367963</v>
      </c>
      <c r="AD219" s="64">
        <f t="shared" si="125"/>
        <v>2998703.3191822683</v>
      </c>
      <c r="AE219" s="64">
        <f t="shared" si="125"/>
        <v>3118651.451949559</v>
      </c>
      <c r="AF219" s="64">
        <f t="shared" si="125"/>
        <v>3243397.510027542</v>
      </c>
      <c r="AG219" s="64">
        <f t="shared" si="125"/>
        <v>3373133.4104286437</v>
      </c>
      <c r="AH219" s="64">
        <f t="shared" si="125"/>
        <v>3508058.7468457897</v>
      </c>
      <c r="AI219" s="64">
        <f t="shared" si="125"/>
        <v>3648381.096719621</v>
      </c>
      <c r="AJ219" s="64">
        <f t="shared" si="125"/>
        <v>3794316.340588406</v>
      </c>
      <c r="AK219" s="64">
        <f t="shared" si="125"/>
        <v>3946088.9942119424</v>
      </c>
      <c r="AL219" s="64">
        <f t="shared" si="125"/>
        <v>4103932.5539804203</v>
      </c>
      <c r="AM219" s="64">
        <f t="shared" si="125"/>
        <v>4268089.8561396375</v>
      </c>
      <c r="AN219" s="64">
        <f t="shared" si="125"/>
        <v>4438813.450385223</v>
      </c>
      <c r="AO219" s="64">
        <f t="shared" si="125"/>
        <v>4616365.9884006325</v>
      </c>
      <c r="AP219" s="64">
        <f t="shared" si="125"/>
        <v>4801020.6279366575</v>
      </c>
      <c r="AQ219" s="64">
        <f t="shared" si="125"/>
        <v>4993061.453054124</v>
      </c>
      <c r="AR219" s="64">
        <f t="shared" si="125"/>
        <v>5192783.9111762885</v>
      </c>
      <c r="AS219" s="64">
        <f t="shared" si="125"/>
        <v>5400495.26762334</v>
      </c>
      <c r="AT219" s="64">
        <f t="shared" si="125"/>
        <v>5616515.078328273</v>
      </c>
      <c r="AU219" s="64">
        <f t="shared" si="125"/>
        <v>5841175.681461404</v>
      </c>
      <c r="AV219" s="64">
        <f t="shared" si="125"/>
        <v>6074822.708719861</v>
      </c>
      <c r="AW219" s="64">
        <f t="shared" si="125"/>
        <v>6317815.617068656</v>
      </c>
      <c r="AX219" s="64">
        <f t="shared" si="125"/>
        <v>6570528.241751403</v>
      </c>
      <c r="AY219" s="64">
        <f t="shared" si="125"/>
        <v>6833349.371421459</v>
      </c>
      <c r="AZ219" s="64">
        <f t="shared" si="125"/>
        <v>7106683.346278318</v>
      </c>
      <c r="BA219" s="64">
        <f t="shared" si="125"/>
        <v>7390950.680129451</v>
      </c>
      <c r="BB219" s="64">
        <f t="shared" si="125"/>
        <v>7686588.707334629</v>
      </c>
      <c r="BC219" s="64">
        <f t="shared" si="125"/>
        <v>7994052.255628015</v>
      </c>
      <c r="BD219" s="64">
        <f t="shared" si="125"/>
        <v>8313814.345853136</v>
      </c>
      <c r="BE219" s="64">
        <f t="shared" si="125"/>
        <v>8646366.919687262</v>
      </c>
    </row>
    <row r="220" spans="3:57" ht="12.75">
      <c r="C220" s="61"/>
      <c r="D220" s="62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</row>
    <row r="222" spans="1:57" ht="12.75">
      <c r="A222" s="55" t="s">
        <v>138</v>
      </c>
      <c r="B222" s="56">
        <f>B206</f>
        <v>14095.75</v>
      </c>
      <c r="C222" s="56">
        <f>C206</f>
        <v>14659.580000000002</v>
      </c>
      <c r="D222" s="56">
        <f>D206</f>
        <v>15245.963199999998</v>
      </c>
      <c r="E222" s="56">
        <f>E206</f>
        <v>15855.801727999999</v>
      </c>
      <c r="F222" s="56">
        <f aca="true" t="shared" si="126" ref="F222:BE222">F206</f>
        <v>16490.033797120002</v>
      </c>
      <c r="G222" s="56">
        <f t="shared" si="126"/>
        <v>17149.635149004804</v>
      </c>
      <c r="H222" s="56">
        <f t="shared" si="126"/>
        <v>17835.620554964997</v>
      </c>
      <c r="I222" s="56">
        <f t="shared" si="126"/>
        <v>18549.0453771636</v>
      </c>
      <c r="J222" s="56">
        <f t="shared" si="126"/>
        <v>19291.007192250145</v>
      </c>
      <c r="K222" s="56">
        <f t="shared" si="126"/>
        <v>20062.64747994015</v>
      </c>
      <c r="L222" s="56">
        <f t="shared" si="126"/>
        <v>20865.15337913776</v>
      </c>
      <c r="M222" s="56">
        <f t="shared" si="126"/>
        <v>21699.759514303267</v>
      </c>
      <c r="N222" s="56">
        <f t="shared" si="126"/>
        <v>22567.7498948754</v>
      </c>
      <c r="O222" s="56">
        <f t="shared" si="126"/>
        <v>23470.45989067042</v>
      </c>
      <c r="P222" s="56">
        <f t="shared" si="126"/>
        <v>24409.278286297238</v>
      </c>
      <c r="Q222" s="56">
        <f t="shared" si="126"/>
        <v>25385.649417749126</v>
      </c>
      <c r="R222" s="56">
        <f t="shared" si="126"/>
        <v>26401.075394459098</v>
      </c>
      <c r="S222" s="56">
        <f t="shared" si="126"/>
        <v>27457.118410237454</v>
      </c>
      <c r="T222" s="56">
        <f t="shared" si="126"/>
        <v>28555.40314664696</v>
      </c>
      <c r="U222" s="56">
        <f t="shared" si="126"/>
        <v>29697.619272512835</v>
      </c>
      <c r="V222" s="56">
        <f t="shared" si="126"/>
        <v>30885.524043413345</v>
      </c>
      <c r="W222" s="56">
        <f t="shared" si="126"/>
        <v>32120.945005149886</v>
      </c>
      <c r="X222" s="56">
        <f t="shared" si="126"/>
        <v>33405.78280535588</v>
      </c>
      <c r="Y222" s="56">
        <f t="shared" si="126"/>
        <v>34742.014117570114</v>
      </c>
      <c r="Z222" s="56">
        <f t="shared" si="126"/>
        <v>36131.69468227292</v>
      </c>
      <c r="AA222" s="56">
        <f t="shared" si="126"/>
        <v>37576.96246956385</v>
      </c>
      <c r="AB222" s="56">
        <f t="shared" si="126"/>
        <v>39080.040968346395</v>
      </c>
      <c r="AC222" s="56">
        <f t="shared" si="126"/>
        <v>40643.24260708026</v>
      </c>
      <c r="AD222" s="56">
        <f t="shared" si="126"/>
        <v>42268.97231136347</v>
      </c>
      <c r="AE222" s="56">
        <f t="shared" si="126"/>
        <v>43959.73120381801</v>
      </c>
      <c r="AF222" s="56">
        <f t="shared" si="126"/>
        <v>45718.120451970724</v>
      </c>
      <c r="AG222" s="56">
        <f t="shared" si="126"/>
        <v>47546.845270049555</v>
      </c>
      <c r="AH222" s="56">
        <f t="shared" si="126"/>
        <v>49448.719080851544</v>
      </c>
      <c r="AI222" s="56">
        <f t="shared" si="126"/>
        <v>51426.667844085605</v>
      </c>
      <c r="AJ222" s="56">
        <f t="shared" si="126"/>
        <v>53483.734557849035</v>
      </c>
      <c r="AK222" s="56">
        <f t="shared" si="126"/>
        <v>55623.08394016299</v>
      </c>
      <c r="AL222" s="56">
        <f t="shared" si="126"/>
        <v>57848.00729776951</v>
      </c>
      <c r="AM222" s="56">
        <f t="shared" si="126"/>
        <v>60161.9275896803</v>
      </c>
      <c r="AN222" s="56">
        <f t="shared" si="126"/>
        <v>62568.40469326751</v>
      </c>
      <c r="AO222" s="56">
        <f t="shared" si="126"/>
        <v>65071.140880998224</v>
      </c>
      <c r="AP222" s="56">
        <f t="shared" si="126"/>
        <v>67673.98651623813</v>
      </c>
      <c r="AQ222" s="56">
        <f t="shared" si="126"/>
        <v>70380.94597688765</v>
      </c>
      <c r="AR222" s="56">
        <f t="shared" si="126"/>
        <v>73196.18381596316</v>
      </c>
      <c r="AS222" s="56">
        <f t="shared" si="126"/>
        <v>76124.03116860171</v>
      </c>
      <c r="AT222" s="56">
        <f t="shared" si="126"/>
        <v>79168.9924153458</v>
      </c>
      <c r="AU222" s="56">
        <f t="shared" si="126"/>
        <v>82335.75211195962</v>
      </c>
      <c r="AV222" s="56">
        <f t="shared" si="126"/>
        <v>85629.18219643802</v>
      </c>
      <c r="AW222" s="56">
        <f t="shared" si="126"/>
        <v>89054.34948429553</v>
      </c>
      <c r="AX222" s="56">
        <f t="shared" si="126"/>
        <v>92616.52346366737</v>
      </c>
      <c r="AY222" s="56">
        <f t="shared" si="126"/>
        <v>96321.18440221407</v>
      </c>
      <c r="AZ222" s="56">
        <f t="shared" si="126"/>
        <v>100174.03177830263</v>
      </c>
      <c r="BA222" s="56">
        <f t="shared" si="126"/>
        <v>104180.99304943474</v>
      </c>
      <c r="BB222" s="56">
        <f t="shared" si="126"/>
        <v>108348.23277141212</v>
      </c>
      <c r="BC222" s="56">
        <f t="shared" si="126"/>
        <v>112682.16208226862</v>
      </c>
      <c r="BD222" s="56">
        <f t="shared" si="126"/>
        <v>117189.44856555935</v>
      </c>
      <c r="BE222" s="56">
        <f t="shared" si="126"/>
        <v>121877.02650818176</v>
      </c>
    </row>
    <row r="223" spans="1:57" ht="12.75">
      <c r="A223" s="57" t="s">
        <v>101</v>
      </c>
      <c r="B223" s="56">
        <f aca="true" t="shared" si="127" ref="B223:E224">B135</f>
        <v>-3300</v>
      </c>
      <c r="C223" s="56">
        <f t="shared" si="127"/>
        <v>-3432</v>
      </c>
      <c r="D223" s="56">
        <f t="shared" si="127"/>
        <v>-3569.28</v>
      </c>
      <c r="E223" s="56">
        <f t="shared" si="127"/>
        <v>-3712.0512000000003</v>
      </c>
      <c r="F223" s="56">
        <f aca="true" t="shared" si="128" ref="F223:BE223">F135</f>
        <v>-3860.5332480000006</v>
      </c>
      <c r="G223" s="56">
        <f t="shared" si="128"/>
        <v>-4014.9545779200007</v>
      </c>
      <c r="H223" s="56">
        <f t="shared" si="128"/>
        <v>-4175.552761036801</v>
      </c>
      <c r="I223" s="56">
        <f t="shared" si="128"/>
        <v>-4342.574871478273</v>
      </c>
      <c r="J223" s="56">
        <f t="shared" si="128"/>
        <v>-4516.277866337404</v>
      </c>
      <c r="K223" s="56">
        <f t="shared" si="128"/>
        <v>-4696.9289809909005</v>
      </c>
      <c r="L223" s="56">
        <f t="shared" si="128"/>
        <v>-4884.806140230537</v>
      </c>
      <c r="M223" s="56">
        <f t="shared" si="128"/>
        <v>-5080.198385839758</v>
      </c>
      <c r="N223" s="56">
        <f t="shared" si="128"/>
        <v>-5283.406321273348</v>
      </c>
      <c r="O223" s="56">
        <f t="shared" si="128"/>
        <v>-5494.742574124282</v>
      </c>
      <c r="P223" s="56">
        <f t="shared" si="128"/>
        <v>-5714.5322770892535</v>
      </c>
      <c r="Q223" s="56">
        <f t="shared" si="128"/>
        <v>-5943.113568172824</v>
      </c>
      <c r="R223" s="56">
        <f t="shared" si="128"/>
        <v>-6180.838110899737</v>
      </c>
      <c r="S223" s="56">
        <f t="shared" si="128"/>
        <v>-6428.0716353357275</v>
      </c>
      <c r="T223" s="56">
        <f t="shared" si="128"/>
        <v>-6685.194500749157</v>
      </c>
      <c r="U223" s="56">
        <f t="shared" si="128"/>
        <v>-6952.602280779123</v>
      </c>
      <c r="V223" s="56">
        <f t="shared" si="128"/>
        <v>-7230.706372010289</v>
      </c>
      <c r="W223" s="56">
        <f t="shared" si="128"/>
        <v>-7519.9346268907</v>
      </c>
      <c r="X223" s="56">
        <f t="shared" si="128"/>
        <v>-7820.732011966328</v>
      </c>
      <c r="Y223" s="56">
        <f t="shared" si="128"/>
        <v>-8133.5612924449815</v>
      </c>
      <c r="Z223" s="56">
        <f t="shared" si="128"/>
        <v>-8458.90374414278</v>
      </c>
      <c r="AA223" s="56">
        <f t="shared" si="128"/>
        <v>-8797.259893908493</v>
      </c>
      <c r="AB223" s="56">
        <f t="shared" si="128"/>
        <v>-9149.150289664833</v>
      </c>
      <c r="AC223" s="56">
        <f t="shared" si="128"/>
        <v>-9515.116301251426</v>
      </c>
      <c r="AD223" s="56">
        <f t="shared" si="128"/>
        <v>-9895.720953301483</v>
      </c>
      <c r="AE223" s="56">
        <f t="shared" si="128"/>
        <v>-10291.549791433543</v>
      </c>
      <c r="AF223" s="56">
        <f t="shared" si="128"/>
        <v>-10703.211783090885</v>
      </c>
      <c r="AG223" s="56">
        <f t="shared" si="128"/>
        <v>-11131.340254414521</v>
      </c>
      <c r="AH223" s="56">
        <f t="shared" si="128"/>
        <v>-11576.593864591103</v>
      </c>
      <c r="AI223" s="56">
        <f t="shared" si="128"/>
        <v>-12039.657619174748</v>
      </c>
      <c r="AJ223" s="56">
        <f t="shared" si="128"/>
        <v>-12521.243923941738</v>
      </c>
      <c r="AK223" s="56">
        <f t="shared" si="128"/>
        <v>-13022.093680899408</v>
      </c>
      <c r="AL223" s="56">
        <f t="shared" si="128"/>
        <v>-13542.977428135386</v>
      </c>
      <c r="AM223" s="56">
        <f t="shared" si="128"/>
        <v>-14084.696525260802</v>
      </c>
      <c r="AN223" s="56">
        <f t="shared" si="128"/>
        <v>-14648.084386271235</v>
      </c>
      <c r="AO223" s="56">
        <f t="shared" si="128"/>
        <v>-15234.007761722085</v>
      </c>
      <c r="AP223" s="56">
        <f t="shared" si="128"/>
        <v>-15843.36807219097</v>
      </c>
      <c r="AQ223" s="56">
        <f t="shared" si="128"/>
        <v>-16477.10279507861</v>
      </c>
      <c r="AR223" s="56">
        <f t="shared" si="128"/>
        <v>-17136.186906881754</v>
      </c>
      <c r="AS223" s="56">
        <f t="shared" si="128"/>
        <v>-17821.634383157027</v>
      </c>
      <c r="AT223" s="56">
        <f t="shared" si="128"/>
        <v>-18534.499758483307</v>
      </c>
      <c r="AU223" s="56">
        <f t="shared" si="128"/>
        <v>-19275.87974882264</v>
      </c>
      <c r="AV223" s="56">
        <f t="shared" si="128"/>
        <v>-20046.914938775546</v>
      </c>
      <c r="AW223" s="56">
        <f t="shared" si="128"/>
        <v>-20848.791536326567</v>
      </c>
      <c r="AX223" s="56">
        <f t="shared" si="128"/>
        <v>-21682.74319777963</v>
      </c>
      <c r="AY223" s="56">
        <f t="shared" si="128"/>
        <v>-22550.052925690816</v>
      </c>
      <c r="AZ223" s="56">
        <f t="shared" si="128"/>
        <v>-23452.05504271845</v>
      </c>
      <c r="BA223" s="56">
        <f t="shared" si="128"/>
        <v>-24390.137244427187</v>
      </c>
      <c r="BB223" s="56">
        <f t="shared" si="128"/>
        <v>-25365.742734204276</v>
      </c>
      <c r="BC223" s="56">
        <f t="shared" si="128"/>
        <v>-26380.372443572447</v>
      </c>
      <c r="BD223" s="56">
        <f t="shared" si="128"/>
        <v>-27435.587341315346</v>
      </c>
      <c r="BE223" s="56">
        <f t="shared" si="128"/>
        <v>-28533.01083496796</v>
      </c>
    </row>
    <row r="224" spans="1:57" ht="13.5" thickBot="1">
      <c r="A224" s="57" t="s">
        <v>139</v>
      </c>
      <c r="B224" s="56">
        <f t="shared" si="127"/>
        <v>-5150</v>
      </c>
      <c r="C224" s="56">
        <f t="shared" si="127"/>
        <v>-5360</v>
      </c>
      <c r="D224" s="56">
        <f t="shared" si="127"/>
        <v>-5570</v>
      </c>
      <c r="E224" s="56">
        <f t="shared" si="127"/>
        <v>-5790</v>
      </c>
      <c r="F224" s="56">
        <f aca="true" t="shared" si="129" ref="F224:BE224">F136</f>
        <v>-6020</v>
      </c>
      <c r="G224" s="56">
        <f t="shared" si="129"/>
        <v>-6260</v>
      </c>
      <c r="H224" s="56">
        <f t="shared" si="129"/>
        <v>-6510</v>
      </c>
      <c r="I224" s="56">
        <f t="shared" si="129"/>
        <v>-6770</v>
      </c>
      <c r="J224" s="56">
        <f t="shared" si="129"/>
        <v>-7040</v>
      </c>
      <c r="K224" s="56">
        <f t="shared" si="129"/>
        <v>-7320</v>
      </c>
      <c r="L224" s="56">
        <f t="shared" si="129"/>
        <v>-7610</v>
      </c>
      <c r="M224" s="56">
        <f t="shared" si="129"/>
        <v>-7910</v>
      </c>
      <c r="N224" s="56">
        <f t="shared" si="129"/>
        <v>-8230</v>
      </c>
      <c r="O224" s="56">
        <f t="shared" si="129"/>
        <v>-8560</v>
      </c>
      <c r="P224" s="56">
        <f t="shared" si="129"/>
        <v>-8900</v>
      </c>
      <c r="Q224" s="56">
        <f t="shared" si="129"/>
        <v>-9260</v>
      </c>
      <c r="R224" s="56">
        <f t="shared" si="129"/>
        <v>-9630</v>
      </c>
      <c r="S224" s="56">
        <f t="shared" si="129"/>
        <v>-10020</v>
      </c>
      <c r="T224" s="56">
        <f t="shared" si="129"/>
        <v>-10420</v>
      </c>
      <c r="U224" s="56">
        <f t="shared" si="129"/>
        <v>-10840</v>
      </c>
      <c r="V224" s="56">
        <f t="shared" si="129"/>
        <v>-11270</v>
      </c>
      <c r="W224" s="56">
        <f t="shared" si="129"/>
        <v>-11720</v>
      </c>
      <c r="X224" s="56">
        <f t="shared" si="129"/>
        <v>-12190</v>
      </c>
      <c r="Y224" s="56">
        <f t="shared" si="129"/>
        <v>-12680</v>
      </c>
      <c r="Z224" s="56">
        <f t="shared" si="129"/>
        <v>-13190</v>
      </c>
      <c r="AA224" s="56">
        <f t="shared" si="129"/>
        <v>-13720</v>
      </c>
      <c r="AB224" s="56">
        <f t="shared" si="129"/>
        <v>-14270</v>
      </c>
      <c r="AC224" s="56">
        <f t="shared" si="129"/>
        <v>-14840</v>
      </c>
      <c r="AD224" s="56">
        <f t="shared" si="129"/>
        <v>-15430</v>
      </c>
      <c r="AE224" s="56">
        <f t="shared" si="129"/>
        <v>-16050</v>
      </c>
      <c r="AF224" s="56">
        <f t="shared" si="129"/>
        <v>-16690</v>
      </c>
      <c r="AG224" s="56">
        <f t="shared" si="129"/>
        <v>-17360</v>
      </c>
      <c r="AH224" s="56">
        <f t="shared" si="129"/>
        <v>-18050</v>
      </c>
      <c r="AI224" s="56">
        <f t="shared" si="129"/>
        <v>-18770</v>
      </c>
      <c r="AJ224" s="56">
        <f t="shared" si="129"/>
        <v>-19520</v>
      </c>
      <c r="AK224" s="56">
        <f t="shared" si="129"/>
        <v>-20300</v>
      </c>
      <c r="AL224" s="56">
        <f t="shared" si="129"/>
        <v>-21110</v>
      </c>
      <c r="AM224" s="56">
        <f t="shared" si="129"/>
        <v>-21950</v>
      </c>
      <c r="AN224" s="56">
        <f t="shared" si="129"/>
        <v>-22830</v>
      </c>
      <c r="AO224" s="56">
        <f t="shared" si="129"/>
        <v>-23740</v>
      </c>
      <c r="AP224" s="56">
        <f t="shared" si="129"/>
        <v>-24690</v>
      </c>
      <c r="AQ224" s="56">
        <f t="shared" si="129"/>
        <v>-25680</v>
      </c>
      <c r="AR224" s="56">
        <f t="shared" si="129"/>
        <v>-26710</v>
      </c>
      <c r="AS224" s="56">
        <f t="shared" si="129"/>
        <v>-27780</v>
      </c>
      <c r="AT224" s="56">
        <f t="shared" si="129"/>
        <v>-28890</v>
      </c>
      <c r="AU224" s="56">
        <f t="shared" si="129"/>
        <v>-30050</v>
      </c>
      <c r="AV224" s="56">
        <f t="shared" si="129"/>
        <v>-31250</v>
      </c>
      <c r="AW224" s="56">
        <f t="shared" si="129"/>
        <v>-32500</v>
      </c>
      <c r="AX224" s="56">
        <f t="shared" si="129"/>
        <v>-33800</v>
      </c>
      <c r="AY224" s="56">
        <f t="shared" si="129"/>
        <v>-35150</v>
      </c>
      <c r="AZ224" s="56">
        <f t="shared" si="129"/>
        <v>-36560</v>
      </c>
      <c r="BA224" s="56">
        <f t="shared" si="129"/>
        <v>-38020</v>
      </c>
      <c r="BB224" s="56">
        <f t="shared" si="129"/>
        <v>-39540</v>
      </c>
      <c r="BC224" s="56">
        <f t="shared" si="129"/>
        <v>-41120</v>
      </c>
      <c r="BD224" s="56">
        <f t="shared" si="129"/>
        <v>-42760</v>
      </c>
      <c r="BE224" s="56">
        <f t="shared" si="129"/>
        <v>-44470</v>
      </c>
    </row>
    <row r="225" spans="1:57" ht="12.75">
      <c r="A225" s="57" t="s">
        <v>140</v>
      </c>
      <c r="B225" s="58">
        <f aca="true" t="shared" si="130" ref="B225:AG225">SUM(B222:B224)</f>
        <v>5645.75</v>
      </c>
      <c r="C225" s="58">
        <f t="shared" si="130"/>
        <v>5867.580000000002</v>
      </c>
      <c r="D225" s="58">
        <f t="shared" si="130"/>
        <v>6106.683199999998</v>
      </c>
      <c r="E225" s="58">
        <f t="shared" si="130"/>
        <v>6353.750527999999</v>
      </c>
      <c r="F225" s="58">
        <f t="shared" si="130"/>
        <v>6609.500549120003</v>
      </c>
      <c r="G225" s="58">
        <f t="shared" si="130"/>
        <v>6874.680571084802</v>
      </c>
      <c r="H225" s="58">
        <f t="shared" si="130"/>
        <v>7150.067793928196</v>
      </c>
      <c r="I225" s="58">
        <f t="shared" si="130"/>
        <v>7436.470505685325</v>
      </c>
      <c r="J225" s="58">
        <f t="shared" si="130"/>
        <v>7734.72932591274</v>
      </c>
      <c r="K225" s="58">
        <f t="shared" si="130"/>
        <v>8045.718498949251</v>
      </c>
      <c r="L225" s="58">
        <f t="shared" si="130"/>
        <v>8370.347238907223</v>
      </c>
      <c r="M225" s="58">
        <f t="shared" si="130"/>
        <v>8709.561128463509</v>
      </c>
      <c r="N225" s="58">
        <f t="shared" si="130"/>
        <v>9054.343573602051</v>
      </c>
      <c r="O225" s="58">
        <f t="shared" si="130"/>
        <v>9415.717316546135</v>
      </c>
      <c r="P225" s="58">
        <f t="shared" si="130"/>
        <v>9794.746009207985</v>
      </c>
      <c r="Q225" s="58">
        <f t="shared" si="130"/>
        <v>10182.535849576303</v>
      </c>
      <c r="R225" s="58">
        <f t="shared" si="130"/>
        <v>10590.23728355936</v>
      </c>
      <c r="S225" s="58">
        <f t="shared" si="130"/>
        <v>11009.046774901726</v>
      </c>
      <c r="T225" s="58">
        <f t="shared" si="130"/>
        <v>11450.208645897805</v>
      </c>
      <c r="U225" s="58">
        <f t="shared" si="130"/>
        <v>11905.016991733712</v>
      </c>
      <c r="V225" s="58">
        <f t="shared" si="130"/>
        <v>12384.817671403056</v>
      </c>
      <c r="W225" s="58">
        <f t="shared" si="130"/>
        <v>12881.010378259187</v>
      </c>
      <c r="X225" s="58">
        <f t="shared" si="130"/>
        <v>13395.05079338955</v>
      </c>
      <c r="Y225" s="58">
        <f t="shared" si="130"/>
        <v>13928.452825125132</v>
      </c>
      <c r="Z225" s="58">
        <f t="shared" si="130"/>
        <v>14482.790938130143</v>
      </c>
      <c r="AA225" s="58">
        <f t="shared" si="130"/>
        <v>15059.702575655356</v>
      </c>
      <c r="AB225" s="58">
        <f t="shared" si="130"/>
        <v>15660.890678681564</v>
      </c>
      <c r="AC225" s="58">
        <f t="shared" si="130"/>
        <v>16288.126305828835</v>
      </c>
      <c r="AD225" s="58">
        <f t="shared" si="130"/>
        <v>16943.251358061985</v>
      </c>
      <c r="AE225" s="58">
        <f t="shared" si="130"/>
        <v>17618.181412384467</v>
      </c>
      <c r="AF225" s="58">
        <f t="shared" si="130"/>
        <v>18324.90866887984</v>
      </c>
      <c r="AG225" s="58">
        <f t="shared" si="130"/>
        <v>19055.505015635033</v>
      </c>
      <c r="AH225" s="58">
        <f aca="true" t="shared" si="131" ref="AH225:BE225">SUM(AH222:AH224)</f>
        <v>19822.125216260443</v>
      </c>
      <c r="AI225" s="58">
        <f t="shared" si="131"/>
        <v>20617.01022491086</v>
      </c>
      <c r="AJ225" s="58">
        <f t="shared" si="131"/>
        <v>21442.4906339073</v>
      </c>
      <c r="AK225" s="58">
        <f t="shared" si="131"/>
        <v>22300.990259263584</v>
      </c>
      <c r="AL225" s="58">
        <f t="shared" si="131"/>
        <v>23195.02986963412</v>
      </c>
      <c r="AM225" s="58">
        <f t="shared" si="131"/>
        <v>24127.231064419495</v>
      </c>
      <c r="AN225" s="58">
        <f t="shared" si="131"/>
        <v>25090.320306996276</v>
      </c>
      <c r="AO225" s="58">
        <f t="shared" si="131"/>
        <v>26097.133119276143</v>
      </c>
      <c r="AP225" s="58">
        <f t="shared" si="131"/>
        <v>27140.618444047162</v>
      </c>
      <c r="AQ225" s="58">
        <f t="shared" si="131"/>
        <v>28223.843181809047</v>
      </c>
      <c r="AR225" s="58">
        <f t="shared" si="131"/>
        <v>29349.996909081405</v>
      </c>
      <c r="AS225" s="58">
        <f t="shared" si="131"/>
        <v>30522.396785444682</v>
      </c>
      <c r="AT225" s="58">
        <f t="shared" si="131"/>
        <v>31744.492656862494</v>
      </c>
      <c r="AU225" s="58">
        <f t="shared" si="131"/>
        <v>33009.87236313698</v>
      </c>
      <c r="AV225" s="58">
        <f t="shared" si="131"/>
        <v>34332.267257662475</v>
      </c>
      <c r="AW225" s="58">
        <f t="shared" si="131"/>
        <v>35705.55794796896</v>
      </c>
      <c r="AX225" s="58">
        <f t="shared" si="131"/>
        <v>37133.78026588773</v>
      </c>
      <c r="AY225" s="58">
        <f t="shared" si="131"/>
        <v>38621.13147652325</v>
      </c>
      <c r="AZ225" s="58">
        <f t="shared" si="131"/>
        <v>40161.976735584176</v>
      </c>
      <c r="BA225" s="58">
        <f t="shared" si="131"/>
        <v>41770.85580500755</v>
      </c>
      <c r="BB225" s="58">
        <f t="shared" si="131"/>
        <v>43442.49003720784</v>
      </c>
      <c r="BC225" s="58">
        <f t="shared" si="131"/>
        <v>45181.78963869618</v>
      </c>
      <c r="BD225" s="58">
        <f t="shared" si="131"/>
        <v>46993.861224244</v>
      </c>
      <c r="BE225" s="58">
        <f t="shared" si="131"/>
        <v>48874.0156732138</v>
      </c>
    </row>
    <row r="226" spans="1:57" ht="12.75">
      <c r="A226" s="57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</row>
    <row r="227" spans="1:57" ht="12.75">
      <c r="A227" s="40" t="s">
        <v>136</v>
      </c>
      <c r="B227" s="53">
        <f>IF(B225&lt;=B213,+$A213,(IF(B225&lt;=B214,+$A214,(IF(B225&lt;=B215,+$A215,(IF(B225&lt;=B216,+$A216,(IF(B225&lt;=B217,+$A217,(IF(B225&lt;=B218,+$A218,(IF(B225&lt;=B219,+$A219,0)))))))))))))</f>
        <v>0.068</v>
      </c>
      <c r="C227" s="53">
        <f>IF(C225&lt;=C213,+$A213,(IF(C225&lt;=C214,+$A214,(IF(C225&lt;=C215,+$A215,(IF(C225&lt;=C216,+$A216,(IF(C225&lt;=C217,+$A217,(IF(C225&lt;=C218,+$A218,(IF(C225&lt;=C219,+$A219,0)))))))))))))</f>
        <v>0.068</v>
      </c>
      <c r="D227" s="53">
        <f>IF(D225&lt;=D213,+$A213,(IF(D225&lt;=D214,+$A214,(IF(D225&lt;=D215,+$A215,(IF(D225&lt;=D216,+$A216,(IF(D225&lt;=D217,+$A217,(IF(D225&lt;=D218,+$A218,(IF(D225&lt;=D219,+$A219,0)))))))))))))</f>
        <v>0.068</v>
      </c>
      <c r="E227" s="53">
        <f>IF(E225&lt;=E213,+$A213,(IF(E225&lt;=E214,+$A214,(IF(E225&lt;=E215,+$A215,(IF(E225&lt;=E216,+$A216,(IF(E225&lt;=E217,+$A217,(IF(E225&lt;=E218,+$A218,(IF(E225&lt;=E219,+$A219,0)))))))))))))</f>
        <v>0.068</v>
      </c>
      <c r="F227" s="53">
        <f aca="true" t="shared" si="132" ref="F227:BE227">IF(F225&lt;=F213,+$A213,(IF(F225&lt;=F214,+$A214,(IF(F225&lt;=F215,+$A215,(IF(F225&lt;=F216,+$A216,(IF(F225&lt;=F217,+$A217,(IF(F225&lt;=F218,+$A218,(IF(F225&lt;=F219,+$A219,0)))))))))))))</f>
        <v>0.068</v>
      </c>
      <c r="G227" s="53">
        <f t="shared" si="132"/>
        <v>0.068</v>
      </c>
      <c r="H227" s="53">
        <f t="shared" si="132"/>
        <v>0.068</v>
      </c>
      <c r="I227" s="53">
        <f t="shared" si="132"/>
        <v>0.068</v>
      </c>
      <c r="J227" s="53">
        <f t="shared" si="132"/>
        <v>0.068</v>
      </c>
      <c r="K227" s="53">
        <f t="shared" si="132"/>
        <v>0.068</v>
      </c>
      <c r="L227" s="53">
        <f t="shared" si="132"/>
        <v>0.068</v>
      </c>
      <c r="M227" s="53">
        <f t="shared" si="132"/>
        <v>0.068</v>
      </c>
      <c r="N227" s="53">
        <f t="shared" si="132"/>
        <v>0.068</v>
      </c>
      <c r="O227" s="53">
        <f t="shared" si="132"/>
        <v>0.068</v>
      </c>
      <c r="P227" s="53">
        <f t="shared" si="132"/>
        <v>0.068</v>
      </c>
      <c r="Q227" s="53">
        <f t="shared" si="132"/>
        <v>0.068</v>
      </c>
      <c r="R227" s="53">
        <f t="shared" si="132"/>
        <v>0.068</v>
      </c>
      <c r="S227" s="53">
        <f t="shared" si="132"/>
        <v>0.068</v>
      </c>
      <c r="T227" s="53">
        <f t="shared" si="132"/>
        <v>0.068</v>
      </c>
      <c r="U227" s="53">
        <f t="shared" si="132"/>
        <v>0.068</v>
      </c>
      <c r="V227" s="53">
        <f t="shared" si="132"/>
        <v>0.068</v>
      </c>
      <c r="W227" s="53">
        <f t="shared" si="132"/>
        <v>0.068</v>
      </c>
      <c r="X227" s="53">
        <f t="shared" si="132"/>
        <v>0.068</v>
      </c>
      <c r="Y227" s="53">
        <f t="shared" si="132"/>
        <v>0.068</v>
      </c>
      <c r="Z227" s="53">
        <f t="shared" si="132"/>
        <v>0.068</v>
      </c>
      <c r="AA227" s="53">
        <f t="shared" si="132"/>
        <v>0.068</v>
      </c>
      <c r="AB227" s="53">
        <f t="shared" si="132"/>
        <v>0.068</v>
      </c>
      <c r="AC227" s="53">
        <f t="shared" si="132"/>
        <v>0.068</v>
      </c>
      <c r="AD227" s="53">
        <f t="shared" si="132"/>
        <v>0.068</v>
      </c>
      <c r="AE227" s="53">
        <f t="shared" si="132"/>
        <v>0.068</v>
      </c>
      <c r="AF227" s="53">
        <f t="shared" si="132"/>
        <v>0.068</v>
      </c>
      <c r="AG227" s="53">
        <f t="shared" si="132"/>
        <v>0.068</v>
      </c>
      <c r="AH227" s="53">
        <f t="shared" si="132"/>
        <v>0.068</v>
      </c>
      <c r="AI227" s="53">
        <f t="shared" si="132"/>
        <v>0.068</v>
      </c>
      <c r="AJ227" s="53">
        <f t="shared" si="132"/>
        <v>0.068</v>
      </c>
      <c r="AK227" s="53">
        <f t="shared" si="132"/>
        <v>0.068</v>
      </c>
      <c r="AL227" s="53">
        <f t="shared" si="132"/>
        <v>0.068</v>
      </c>
      <c r="AM227" s="53">
        <f t="shared" si="132"/>
        <v>0.068</v>
      </c>
      <c r="AN227" s="53">
        <f t="shared" si="132"/>
        <v>0.068</v>
      </c>
      <c r="AO227" s="53">
        <f t="shared" si="132"/>
        <v>0.068</v>
      </c>
      <c r="AP227" s="53">
        <f t="shared" si="132"/>
        <v>0.068</v>
      </c>
      <c r="AQ227" s="53">
        <f t="shared" si="132"/>
        <v>0.068</v>
      </c>
      <c r="AR227" s="53">
        <f t="shared" si="132"/>
        <v>0.068</v>
      </c>
      <c r="AS227" s="53">
        <f t="shared" si="132"/>
        <v>0.068</v>
      </c>
      <c r="AT227" s="53">
        <f t="shared" si="132"/>
        <v>0.068</v>
      </c>
      <c r="AU227" s="53">
        <f t="shared" si="132"/>
        <v>0.068</v>
      </c>
      <c r="AV227" s="53">
        <f t="shared" si="132"/>
        <v>0.068</v>
      </c>
      <c r="AW227" s="53">
        <f t="shared" si="132"/>
        <v>0.068</v>
      </c>
      <c r="AX227" s="53">
        <f t="shared" si="132"/>
        <v>0.068</v>
      </c>
      <c r="AY227" s="53">
        <f t="shared" si="132"/>
        <v>0.068</v>
      </c>
      <c r="AZ227" s="53">
        <f t="shared" si="132"/>
        <v>0.068</v>
      </c>
      <c r="BA227" s="53">
        <f t="shared" si="132"/>
        <v>0.068</v>
      </c>
      <c r="BB227" s="53">
        <f t="shared" si="132"/>
        <v>0.068</v>
      </c>
      <c r="BC227" s="53">
        <f t="shared" si="132"/>
        <v>0.068</v>
      </c>
      <c r="BD227" s="53">
        <f t="shared" si="132"/>
        <v>0.068</v>
      </c>
      <c r="BE227" s="53">
        <f t="shared" si="132"/>
        <v>0.068</v>
      </c>
    </row>
    <row r="228" spans="1:57" ht="13.5" thickBot="1">
      <c r="A228" s="57" t="s">
        <v>34</v>
      </c>
      <c r="B228" s="69">
        <f aca="true" t="shared" si="133" ref="B228:AG228">$B$28*B227</f>
        <v>0</v>
      </c>
      <c r="C228" s="69">
        <f t="shared" si="133"/>
        <v>0</v>
      </c>
      <c r="D228" s="69">
        <f t="shared" si="133"/>
        <v>0</v>
      </c>
      <c r="E228" s="69">
        <f t="shared" si="133"/>
        <v>0</v>
      </c>
      <c r="F228" s="69">
        <f t="shared" si="133"/>
        <v>0</v>
      </c>
      <c r="G228" s="69">
        <f t="shared" si="133"/>
        <v>0</v>
      </c>
      <c r="H228" s="69">
        <f t="shared" si="133"/>
        <v>0</v>
      </c>
      <c r="I228" s="69">
        <f t="shared" si="133"/>
        <v>0</v>
      </c>
      <c r="J228" s="69">
        <f t="shared" si="133"/>
        <v>0</v>
      </c>
      <c r="K228" s="69">
        <f t="shared" si="133"/>
        <v>0</v>
      </c>
      <c r="L228" s="69">
        <f t="shared" si="133"/>
        <v>0</v>
      </c>
      <c r="M228" s="69">
        <f t="shared" si="133"/>
        <v>0</v>
      </c>
      <c r="N228" s="69">
        <f t="shared" si="133"/>
        <v>0</v>
      </c>
      <c r="O228" s="69">
        <f t="shared" si="133"/>
        <v>0</v>
      </c>
      <c r="P228" s="69">
        <f t="shared" si="133"/>
        <v>0</v>
      </c>
      <c r="Q228" s="69">
        <f t="shared" si="133"/>
        <v>0</v>
      </c>
      <c r="R228" s="69">
        <f t="shared" si="133"/>
        <v>0</v>
      </c>
      <c r="S228" s="69">
        <f t="shared" si="133"/>
        <v>0</v>
      </c>
      <c r="T228" s="69">
        <f t="shared" si="133"/>
        <v>0</v>
      </c>
      <c r="U228" s="69">
        <f t="shared" si="133"/>
        <v>0</v>
      </c>
      <c r="V228" s="69">
        <f t="shared" si="133"/>
        <v>0</v>
      </c>
      <c r="W228" s="69">
        <f t="shared" si="133"/>
        <v>0</v>
      </c>
      <c r="X228" s="69">
        <f t="shared" si="133"/>
        <v>0</v>
      </c>
      <c r="Y228" s="69">
        <f t="shared" si="133"/>
        <v>0</v>
      </c>
      <c r="Z228" s="69">
        <f t="shared" si="133"/>
        <v>0</v>
      </c>
      <c r="AA228" s="69">
        <f t="shared" si="133"/>
        <v>0</v>
      </c>
      <c r="AB228" s="69">
        <f t="shared" si="133"/>
        <v>0</v>
      </c>
      <c r="AC228" s="69">
        <f t="shared" si="133"/>
        <v>0</v>
      </c>
      <c r="AD228" s="69">
        <f t="shared" si="133"/>
        <v>0</v>
      </c>
      <c r="AE228" s="69">
        <f t="shared" si="133"/>
        <v>0</v>
      </c>
      <c r="AF228" s="69">
        <f t="shared" si="133"/>
        <v>0</v>
      </c>
      <c r="AG228" s="69">
        <f t="shared" si="133"/>
        <v>0</v>
      </c>
      <c r="AH228" s="69">
        <f aca="true" t="shared" si="134" ref="AH228:BE228">$B$28*AH227</f>
        <v>0</v>
      </c>
      <c r="AI228" s="69">
        <f t="shared" si="134"/>
        <v>0</v>
      </c>
      <c r="AJ228" s="69">
        <f t="shared" si="134"/>
        <v>0</v>
      </c>
      <c r="AK228" s="69">
        <f t="shared" si="134"/>
        <v>0</v>
      </c>
      <c r="AL228" s="69">
        <f t="shared" si="134"/>
        <v>0</v>
      </c>
      <c r="AM228" s="69">
        <f t="shared" si="134"/>
        <v>0</v>
      </c>
      <c r="AN228" s="69">
        <f t="shared" si="134"/>
        <v>0</v>
      </c>
      <c r="AO228" s="69">
        <f t="shared" si="134"/>
        <v>0</v>
      </c>
      <c r="AP228" s="69">
        <f t="shared" si="134"/>
        <v>0</v>
      </c>
      <c r="AQ228" s="69">
        <f t="shared" si="134"/>
        <v>0</v>
      </c>
      <c r="AR228" s="69">
        <f t="shared" si="134"/>
        <v>0</v>
      </c>
      <c r="AS228" s="69">
        <f t="shared" si="134"/>
        <v>0</v>
      </c>
      <c r="AT228" s="69">
        <f t="shared" si="134"/>
        <v>0</v>
      </c>
      <c r="AU228" s="69">
        <f t="shared" si="134"/>
        <v>0</v>
      </c>
      <c r="AV228" s="69">
        <f t="shared" si="134"/>
        <v>0</v>
      </c>
      <c r="AW228" s="69">
        <f t="shared" si="134"/>
        <v>0</v>
      </c>
      <c r="AX228" s="69">
        <f t="shared" si="134"/>
        <v>0</v>
      </c>
      <c r="AY228" s="69">
        <f t="shared" si="134"/>
        <v>0</v>
      </c>
      <c r="AZ228" s="69">
        <f t="shared" si="134"/>
        <v>0</v>
      </c>
      <c r="BA228" s="69">
        <f t="shared" si="134"/>
        <v>0</v>
      </c>
      <c r="BB228" s="69">
        <f t="shared" si="134"/>
        <v>0</v>
      </c>
      <c r="BC228" s="69">
        <f t="shared" si="134"/>
        <v>0</v>
      </c>
      <c r="BD228" s="69">
        <f t="shared" si="134"/>
        <v>0</v>
      </c>
      <c r="BE228" s="69">
        <f t="shared" si="134"/>
        <v>0</v>
      </c>
    </row>
    <row r="229" spans="1:57" ht="12.75">
      <c r="A229" s="57" t="s">
        <v>140</v>
      </c>
      <c r="B229" s="68">
        <f aca="true" t="shared" si="135" ref="B229:AG229">SUM(B227:B228)</f>
        <v>0.068</v>
      </c>
      <c r="C229" s="68">
        <f t="shared" si="135"/>
        <v>0.068</v>
      </c>
      <c r="D229" s="68">
        <f t="shared" si="135"/>
        <v>0.068</v>
      </c>
      <c r="E229" s="68">
        <f t="shared" si="135"/>
        <v>0.068</v>
      </c>
      <c r="F229" s="68">
        <f t="shared" si="135"/>
        <v>0.068</v>
      </c>
      <c r="G229" s="68">
        <f t="shared" si="135"/>
        <v>0.068</v>
      </c>
      <c r="H229" s="68">
        <f t="shared" si="135"/>
        <v>0.068</v>
      </c>
      <c r="I229" s="68">
        <f t="shared" si="135"/>
        <v>0.068</v>
      </c>
      <c r="J229" s="68">
        <f t="shared" si="135"/>
        <v>0.068</v>
      </c>
      <c r="K229" s="68">
        <f t="shared" si="135"/>
        <v>0.068</v>
      </c>
      <c r="L229" s="68">
        <f t="shared" si="135"/>
        <v>0.068</v>
      </c>
      <c r="M229" s="68">
        <f t="shared" si="135"/>
        <v>0.068</v>
      </c>
      <c r="N229" s="68">
        <f t="shared" si="135"/>
        <v>0.068</v>
      </c>
      <c r="O229" s="68">
        <f t="shared" si="135"/>
        <v>0.068</v>
      </c>
      <c r="P229" s="68">
        <f t="shared" si="135"/>
        <v>0.068</v>
      </c>
      <c r="Q229" s="68">
        <f t="shared" si="135"/>
        <v>0.068</v>
      </c>
      <c r="R229" s="68">
        <f t="shared" si="135"/>
        <v>0.068</v>
      </c>
      <c r="S229" s="68">
        <f t="shared" si="135"/>
        <v>0.068</v>
      </c>
      <c r="T229" s="68">
        <f t="shared" si="135"/>
        <v>0.068</v>
      </c>
      <c r="U229" s="68">
        <f t="shared" si="135"/>
        <v>0.068</v>
      </c>
      <c r="V229" s="68">
        <f t="shared" si="135"/>
        <v>0.068</v>
      </c>
      <c r="W229" s="68">
        <f t="shared" si="135"/>
        <v>0.068</v>
      </c>
      <c r="X229" s="68">
        <f t="shared" si="135"/>
        <v>0.068</v>
      </c>
      <c r="Y229" s="68">
        <f t="shared" si="135"/>
        <v>0.068</v>
      </c>
      <c r="Z229" s="68">
        <f t="shared" si="135"/>
        <v>0.068</v>
      </c>
      <c r="AA229" s="68">
        <f t="shared" si="135"/>
        <v>0.068</v>
      </c>
      <c r="AB229" s="68">
        <f t="shared" si="135"/>
        <v>0.068</v>
      </c>
      <c r="AC229" s="68">
        <f t="shared" si="135"/>
        <v>0.068</v>
      </c>
      <c r="AD229" s="68">
        <f t="shared" si="135"/>
        <v>0.068</v>
      </c>
      <c r="AE229" s="68">
        <f t="shared" si="135"/>
        <v>0.068</v>
      </c>
      <c r="AF229" s="68">
        <f t="shared" si="135"/>
        <v>0.068</v>
      </c>
      <c r="AG229" s="68">
        <f t="shared" si="135"/>
        <v>0.068</v>
      </c>
      <c r="AH229" s="68">
        <f aca="true" t="shared" si="136" ref="AH229:BE229">SUM(AH227:AH228)</f>
        <v>0.068</v>
      </c>
      <c r="AI229" s="68">
        <f t="shared" si="136"/>
        <v>0.068</v>
      </c>
      <c r="AJ229" s="68">
        <f t="shared" si="136"/>
        <v>0.068</v>
      </c>
      <c r="AK229" s="68">
        <f t="shared" si="136"/>
        <v>0.068</v>
      </c>
      <c r="AL229" s="68">
        <f t="shared" si="136"/>
        <v>0.068</v>
      </c>
      <c r="AM229" s="68">
        <f t="shared" si="136"/>
        <v>0.068</v>
      </c>
      <c r="AN229" s="68">
        <f t="shared" si="136"/>
        <v>0.068</v>
      </c>
      <c r="AO229" s="68">
        <f t="shared" si="136"/>
        <v>0.068</v>
      </c>
      <c r="AP229" s="68">
        <f t="shared" si="136"/>
        <v>0.068</v>
      </c>
      <c r="AQ229" s="68">
        <f t="shared" si="136"/>
        <v>0.068</v>
      </c>
      <c r="AR229" s="68">
        <f t="shared" si="136"/>
        <v>0.068</v>
      </c>
      <c r="AS229" s="68">
        <f t="shared" si="136"/>
        <v>0.068</v>
      </c>
      <c r="AT229" s="68">
        <f t="shared" si="136"/>
        <v>0.068</v>
      </c>
      <c r="AU229" s="68">
        <f t="shared" si="136"/>
        <v>0.068</v>
      </c>
      <c r="AV229" s="68">
        <f t="shared" si="136"/>
        <v>0.068</v>
      </c>
      <c r="AW229" s="68">
        <f t="shared" si="136"/>
        <v>0.068</v>
      </c>
      <c r="AX229" s="68">
        <f t="shared" si="136"/>
        <v>0.068</v>
      </c>
      <c r="AY229" s="68">
        <f t="shared" si="136"/>
        <v>0.068</v>
      </c>
      <c r="AZ229" s="68">
        <f t="shared" si="136"/>
        <v>0.068</v>
      </c>
      <c r="BA229" s="68">
        <f t="shared" si="136"/>
        <v>0.068</v>
      </c>
      <c r="BB229" s="68">
        <f t="shared" si="136"/>
        <v>0.068</v>
      </c>
      <c r="BC229" s="68">
        <f t="shared" si="136"/>
        <v>0.068</v>
      </c>
      <c r="BD229" s="68">
        <f t="shared" si="136"/>
        <v>0.068</v>
      </c>
      <c r="BE229" s="68">
        <f t="shared" si="136"/>
        <v>0.068</v>
      </c>
    </row>
    <row r="230" spans="1:57" ht="13.5" thickBot="1">
      <c r="A230" s="59" t="s">
        <v>141</v>
      </c>
      <c r="B230" s="67">
        <f>$B$29</f>
        <v>1</v>
      </c>
      <c r="C230" s="67">
        <f aca="true" t="shared" si="137" ref="C230:BE230">$B$29</f>
        <v>1</v>
      </c>
      <c r="D230" s="67">
        <f t="shared" si="137"/>
        <v>1</v>
      </c>
      <c r="E230" s="67">
        <f t="shared" si="137"/>
        <v>1</v>
      </c>
      <c r="F230" s="67">
        <f t="shared" si="137"/>
        <v>1</v>
      </c>
      <c r="G230" s="67">
        <f t="shared" si="137"/>
        <v>1</v>
      </c>
      <c r="H230" s="67">
        <f t="shared" si="137"/>
        <v>1</v>
      </c>
      <c r="I230" s="67">
        <f t="shared" si="137"/>
        <v>1</v>
      </c>
      <c r="J230" s="67">
        <f t="shared" si="137"/>
        <v>1</v>
      </c>
      <c r="K230" s="67">
        <f t="shared" si="137"/>
        <v>1</v>
      </c>
      <c r="L230" s="67">
        <f t="shared" si="137"/>
        <v>1</v>
      </c>
      <c r="M230" s="67">
        <f t="shared" si="137"/>
        <v>1</v>
      </c>
      <c r="N230" s="67">
        <f t="shared" si="137"/>
        <v>1</v>
      </c>
      <c r="O230" s="67">
        <f t="shared" si="137"/>
        <v>1</v>
      </c>
      <c r="P230" s="67">
        <f t="shared" si="137"/>
        <v>1</v>
      </c>
      <c r="Q230" s="67">
        <f t="shared" si="137"/>
        <v>1</v>
      </c>
      <c r="R230" s="67">
        <f t="shared" si="137"/>
        <v>1</v>
      </c>
      <c r="S230" s="67">
        <f t="shared" si="137"/>
        <v>1</v>
      </c>
      <c r="T230" s="67">
        <f t="shared" si="137"/>
        <v>1</v>
      </c>
      <c r="U230" s="67">
        <f t="shared" si="137"/>
        <v>1</v>
      </c>
      <c r="V230" s="67">
        <f t="shared" si="137"/>
        <v>1</v>
      </c>
      <c r="W230" s="67">
        <f t="shared" si="137"/>
        <v>1</v>
      </c>
      <c r="X230" s="67">
        <f t="shared" si="137"/>
        <v>1</v>
      </c>
      <c r="Y230" s="67">
        <f t="shared" si="137"/>
        <v>1</v>
      </c>
      <c r="Z230" s="67">
        <f t="shared" si="137"/>
        <v>1</v>
      </c>
      <c r="AA230" s="67">
        <f t="shared" si="137"/>
        <v>1</v>
      </c>
      <c r="AB230" s="67">
        <f t="shared" si="137"/>
        <v>1</v>
      </c>
      <c r="AC230" s="67">
        <f t="shared" si="137"/>
        <v>1</v>
      </c>
      <c r="AD230" s="67">
        <f t="shared" si="137"/>
        <v>1</v>
      </c>
      <c r="AE230" s="67">
        <f t="shared" si="137"/>
        <v>1</v>
      </c>
      <c r="AF230" s="67">
        <f t="shared" si="137"/>
        <v>1</v>
      </c>
      <c r="AG230" s="67">
        <f t="shared" si="137"/>
        <v>1</v>
      </c>
      <c r="AH230" s="67">
        <f t="shared" si="137"/>
        <v>1</v>
      </c>
      <c r="AI230" s="67">
        <f t="shared" si="137"/>
        <v>1</v>
      </c>
      <c r="AJ230" s="67">
        <f t="shared" si="137"/>
        <v>1</v>
      </c>
      <c r="AK230" s="67">
        <f t="shared" si="137"/>
        <v>1</v>
      </c>
      <c r="AL230" s="67">
        <f t="shared" si="137"/>
        <v>1</v>
      </c>
      <c r="AM230" s="67">
        <f t="shared" si="137"/>
        <v>1</v>
      </c>
      <c r="AN230" s="67">
        <f t="shared" si="137"/>
        <v>1</v>
      </c>
      <c r="AO230" s="67">
        <f t="shared" si="137"/>
        <v>1</v>
      </c>
      <c r="AP230" s="67">
        <f t="shared" si="137"/>
        <v>1</v>
      </c>
      <c r="AQ230" s="67">
        <f t="shared" si="137"/>
        <v>1</v>
      </c>
      <c r="AR230" s="67">
        <f t="shared" si="137"/>
        <v>1</v>
      </c>
      <c r="AS230" s="67">
        <f t="shared" si="137"/>
        <v>1</v>
      </c>
      <c r="AT230" s="67">
        <f t="shared" si="137"/>
        <v>1</v>
      </c>
      <c r="AU230" s="67">
        <f t="shared" si="137"/>
        <v>1</v>
      </c>
      <c r="AV230" s="67">
        <f t="shared" si="137"/>
        <v>1</v>
      </c>
      <c r="AW230" s="67">
        <f t="shared" si="137"/>
        <v>1</v>
      </c>
      <c r="AX230" s="67">
        <f t="shared" si="137"/>
        <v>1</v>
      </c>
      <c r="AY230" s="67">
        <f t="shared" si="137"/>
        <v>1</v>
      </c>
      <c r="AZ230" s="67">
        <f t="shared" si="137"/>
        <v>1</v>
      </c>
      <c r="BA230" s="67">
        <f t="shared" si="137"/>
        <v>1</v>
      </c>
      <c r="BB230" s="67">
        <f t="shared" si="137"/>
        <v>1</v>
      </c>
      <c r="BC230" s="67">
        <f t="shared" si="137"/>
        <v>1</v>
      </c>
      <c r="BD230" s="67">
        <f t="shared" si="137"/>
        <v>1</v>
      </c>
      <c r="BE230" s="67">
        <f t="shared" si="137"/>
        <v>1</v>
      </c>
    </row>
    <row r="231" spans="1:57" ht="12.75">
      <c r="A231" s="57" t="s">
        <v>142</v>
      </c>
      <c r="B231" s="66">
        <f aca="true" t="shared" si="138" ref="B231:AG231">B229*B230</f>
        <v>0.068</v>
      </c>
      <c r="C231" s="66">
        <f t="shared" si="138"/>
        <v>0.068</v>
      </c>
      <c r="D231" s="66">
        <f t="shared" si="138"/>
        <v>0.068</v>
      </c>
      <c r="E231" s="66">
        <f t="shared" si="138"/>
        <v>0.068</v>
      </c>
      <c r="F231" s="66">
        <f t="shared" si="138"/>
        <v>0.068</v>
      </c>
      <c r="G231" s="66">
        <f t="shared" si="138"/>
        <v>0.068</v>
      </c>
      <c r="H231" s="66">
        <f t="shared" si="138"/>
        <v>0.068</v>
      </c>
      <c r="I231" s="66">
        <f t="shared" si="138"/>
        <v>0.068</v>
      </c>
      <c r="J231" s="66">
        <f t="shared" si="138"/>
        <v>0.068</v>
      </c>
      <c r="K231" s="66">
        <f t="shared" si="138"/>
        <v>0.068</v>
      </c>
      <c r="L231" s="66">
        <f t="shared" si="138"/>
        <v>0.068</v>
      </c>
      <c r="M231" s="66">
        <f t="shared" si="138"/>
        <v>0.068</v>
      </c>
      <c r="N231" s="66">
        <f t="shared" si="138"/>
        <v>0.068</v>
      </c>
      <c r="O231" s="66">
        <f t="shared" si="138"/>
        <v>0.068</v>
      </c>
      <c r="P231" s="66">
        <f t="shared" si="138"/>
        <v>0.068</v>
      </c>
      <c r="Q231" s="66">
        <f t="shared" si="138"/>
        <v>0.068</v>
      </c>
      <c r="R231" s="66">
        <f t="shared" si="138"/>
        <v>0.068</v>
      </c>
      <c r="S231" s="66">
        <f t="shared" si="138"/>
        <v>0.068</v>
      </c>
      <c r="T231" s="66">
        <f t="shared" si="138"/>
        <v>0.068</v>
      </c>
      <c r="U231" s="66">
        <f t="shared" si="138"/>
        <v>0.068</v>
      </c>
      <c r="V231" s="66">
        <f t="shared" si="138"/>
        <v>0.068</v>
      </c>
      <c r="W231" s="66">
        <f t="shared" si="138"/>
        <v>0.068</v>
      </c>
      <c r="X231" s="66">
        <f t="shared" si="138"/>
        <v>0.068</v>
      </c>
      <c r="Y231" s="66">
        <f t="shared" si="138"/>
        <v>0.068</v>
      </c>
      <c r="Z231" s="66">
        <f t="shared" si="138"/>
        <v>0.068</v>
      </c>
      <c r="AA231" s="66">
        <f t="shared" si="138"/>
        <v>0.068</v>
      </c>
      <c r="AB231" s="66">
        <f t="shared" si="138"/>
        <v>0.068</v>
      </c>
      <c r="AC231" s="66">
        <f t="shared" si="138"/>
        <v>0.068</v>
      </c>
      <c r="AD231" s="66">
        <f t="shared" si="138"/>
        <v>0.068</v>
      </c>
      <c r="AE231" s="66">
        <f t="shared" si="138"/>
        <v>0.068</v>
      </c>
      <c r="AF231" s="66">
        <f t="shared" si="138"/>
        <v>0.068</v>
      </c>
      <c r="AG231" s="66">
        <f t="shared" si="138"/>
        <v>0.068</v>
      </c>
      <c r="AH231" s="66">
        <f aca="true" t="shared" si="139" ref="AH231:BE231">AH229*AH230</f>
        <v>0.068</v>
      </c>
      <c r="AI231" s="66">
        <f t="shared" si="139"/>
        <v>0.068</v>
      </c>
      <c r="AJ231" s="66">
        <f t="shared" si="139"/>
        <v>0.068</v>
      </c>
      <c r="AK231" s="66">
        <f t="shared" si="139"/>
        <v>0.068</v>
      </c>
      <c r="AL231" s="66">
        <f t="shared" si="139"/>
        <v>0.068</v>
      </c>
      <c r="AM231" s="66">
        <f t="shared" si="139"/>
        <v>0.068</v>
      </c>
      <c r="AN231" s="66">
        <f t="shared" si="139"/>
        <v>0.068</v>
      </c>
      <c r="AO231" s="66">
        <f t="shared" si="139"/>
        <v>0.068</v>
      </c>
      <c r="AP231" s="66">
        <f t="shared" si="139"/>
        <v>0.068</v>
      </c>
      <c r="AQ231" s="66">
        <f t="shared" si="139"/>
        <v>0.068</v>
      </c>
      <c r="AR231" s="66">
        <f t="shared" si="139"/>
        <v>0.068</v>
      </c>
      <c r="AS231" s="66">
        <f t="shared" si="139"/>
        <v>0.068</v>
      </c>
      <c r="AT231" s="66">
        <f t="shared" si="139"/>
        <v>0.068</v>
      </c>
      <c r="AU231" s="66">
        <f t="shared" si="139"/>
        <v>0.068</v>
      </c>
      <c r="AV231" s="66">
        <f t="shared" si="139"/>
        <v>0.068</v>
      </c>
      <c r="AW231" s="66">
        <f t="shared" si="139"/>
        <v>0.068</v>
      </c>
      <c r="AX231" s="66">
        <f t="shared" si="139"/>
        <v>0.068</v>
      </c>
      <c r="AY231" s="66">
        <f t="shared" si="139"/>
        <v>0.068</v>
      </c>
      <c r="AZ231" s="66">
        <f t="shared" si="139"/>
        <v>0.068</v>
      </c>
      <c r="BA231" s="66">
        <f t="shared" si="139"/>
        <v>0.068</v>
      </c>
      <c r="BB231" s="66">
        <f t="shared" si="139"/>
        <v>0.068</v>
      </c>
      <c r="BC231" s="66">
        <f t="shared" si="139"/>
        <v>0.068</v>
      </c>
      <c r="BD231" s="66">
        <f t="shared" si="139"/>
        <v>0.068</v>
      </c>
      <c r="BE231" s="66">
        <f t="shared" si="139"/>
        <v>0.068</v>
      </c>
    </row>
    <row r="233" spans="1:57" ht="12.75">
      <c r="A233" s="57" t="s">
        <v>143</v>
      </c>
      <c r="B233" s="56">
        <f>B225/(1-B231)</f>
        <v>6057.671673819743</v>
      </c>
      <c r="C233" s="56">
        <f>C225/(1-C231)</f>
        <v>6295.686695278972</v>
      </c>
      <c r="D233" s="56">
        <f>D225/(1-D231)</f>
        <v>6552.235193133045</v>
      </c>
      <c r="E233" s="56">
        <f>E225/(1-E231)</f>
        <v>6817.328892703862</v>
      </c>
      <c r="F233" s="56">
        <f aca="true" t="shared" si="140" ref="F233:BE233">F225/(1-F231)</f>
        <v>7091.738786609445</v>
      </c>
      <c r="G233" s="56">
        <f t="shared" si="140"/>
        <v>7376.266707172535</v>
      </c>
      <c r="H233" s="56">
        <f t="shared" si="140"/>
        <v>7671.746560008794</v>
      </c>
      <c r="I233" s="56">
        <f t="shared" si="140"/>
        <v>7979.045606958504</v>
      </c>
      <c r="J233" s="56">
        <f t="shared" si="140"/>
        <v>8299.065800335558</v>
      </c>
      <c r="K233" s="56">
        <f t="shared" si="140"/>
        <v>8632.745170546406</v>
      </c>
      <c r="L233" s="56">
        <f t="shared" si="140"/>
        <v>8981.05926921376</v>
      </c>
      <c r="M233" s="56">
        <f t="shared" si="140"/>
        <v>9345.022670025224</v>
      </c>
      <c r="N233" s="56">
        <f t="shared" si="140"/>
        <v>9714.96091588203</v>
      </c>
      <c r="O233" s="56">
        <f t="shared" si="140"/>
        <v>10102.700983418601</v>
      </c>
      <c r="P233" s="56">
        <f t="shared" si="140"/>
        <v>10509.384130051487</v>
      </c>
      <c r="Q233" s="56">
        <f t="shared" si="140"/>
        <v>10925.467649759983</v>
      </c>
      <c r="R233" s="56">
        <f t="shared" si="140"/>
        <v>11362.915540299742</v>
      </c>
      <c r="S233" s="56">
        <f t="shared" si="140"/>
        <v>11812.281947319449</v>
      </c>
      <c r="T233" s="56">
        <f t="shared" si="140"/>
        <v>12285.63159431095</v>
      </c>
      <c r="U233" s="56">
        <f t="shared" si="140"/>
        <v>12773.623381688532</v>
      </c>
      <c r="V233" s="56">
        <f t="shared" si="140"/>
        <v>13288.430977900276</v>
      </c>
      <c r="W233" s="56">
        <f t="shared" si="140"/>
        <v>13820.826586115008</v>
      </c>
      <c r="X233" s="56">
        <f t="shared" si="140"/>
        <v>14372.372095911534</v>
      </c>
      <c r="Y233" s="56">
        <f t="shared" si="140"/>
        <v>14944.69187245186</v>
      </c>
      <c r="Z233" s="56">
        <f t="shared" si="140"/>
        <v>15539.475255504447</v>
      </c>
      <c r="AA233" s="56">
        <f t="shared" si="140"/>
        <v>16158.479158428494</v>
      </c>
      <c r="AB233" s="56">
        <f t="shared" si="140"/>
        <v>16803.53077111756</v>
      </c>
      <c r="AC233" s="56">
        <f t="shared" si="140"/>
        <v>17476.530371060984</v>
      </c>
      <c r="AD233" s="56">
        <f t="shared" si="140"/>
        <v>18179.454246847625</v>
      </c>
      <c r="AE233" s="56">
        <f t="shared" si="140"/>
        <v>18903.62812487604</v>
      </c>
      <c r="AF233" s="56">
        <f t="shared" si="140"/>
        <v>19661.919172617858</v>
      </c>
      <c r="AG233" s="56">
        <f t="shared" si="140"/>
        <v>20445.820832226433</v>
      </c>
      <c r="AH233" s="56">
        <f t="shared" si="140"/>
        <v>21268.374695558417</v>
      </c>
      <c r="AI233" s="56">
        <f t="shared" si="140"/>
        <v>22121.255606127535</v>
      </c>
      <c r="AJ233" s="56">
        <f t="shared" si="140"/>
        <v>23006.964199471353</v>
      </c>
      <c r="AK233" s="56">
        <f t="shared" si="140"/>
        <v>23928.10113654891</v>
      </c>
      <c r="AL233" s="56">
        <f t="shared" si="140"/>
        <v>24887.37110475764</v>
      </c>
      <c r="AM233" s="56">
        <f t="shared" si="140"/>
        <v>25887.586978990876</v>
      </c>
      <c r="AN233" s="56">
        <f t="shared" si="140"/>
        <v>26920.94453540373</v>
      </c>
      <c r="AO233" s="56">
        <f t="shared" si="140"/>
        <v>28001.215793214746</v>
      </c>
      <c r="AP233" s="56">
        <f t="shared" si="140"/>
        <v>29120.835240393953</v>
      </c>
      <c r="AQ233" s="56">
        <f t="shared" si="140"/>
        <v>30283.09354271357</v>
      </c>
      <c r="AR233" s="56">
        <f t="shared" si="140"/>
        <v>31491.412992576617</v>
      </c>
      <c r="AS233" s="56">
        <f t="shared" si="140"/>
        <v>32749.35277408228</v>
      </c>
      <c r="AT233" s="56">
        <f t="shared" si="140"/>
        <v>34060.614438693665</v>
      </c>
      <c r="AU233" s="56">
        <f t="shared" si="140"/>
        <v>35418.317986198475</v>
      </c>
      <c r="AV233" s="56">
        <f t="shared" si="140"/>
        <v>36837.19662839322</v>
      </c>
      <c r="AW233" s="56">
        <f t="shared" si="140"/>
        <v>38310.684493528934</v>
      </c>
      <c r="AX233" s="56">
        <f t="shared" si="140"/>
        <v>39843.1118732701</v>
      </c>
      <c r="AY233" s="56">
        <f t="shared" si="140"/>
        <v>41438.9822709477</v>
      </c>
      <c r="AZ233" s="56">
        <f t="shared" si="140"/>
        <v>43092.24971629203</v>
      </c>
      <c r="BA233" s="56">
        <f t="shared" si="140"/>
        <v>44818.51481223987</v>
      </c>
      <c r="BB233" s="56">
        <f t="shared" si="140"/>
        <v>46612.11377382816</v>
      </c>
      <c r="BC233" s="56">
        <f t="shared" si="140"/>
        <v>48478.315062978734</v>
      </c>
      <c r="BD233" s="56">
        <f t="shared" si="140"/>
        <v>50422.59788009013</v>
      </c>
      <c r="BE233" s="56">
        <f t="shared" si="140"/>
        <v>52439.930979843135</v>
      </c>
    </row>
    <row r="234" spans="1:57" ht="13.5" thickBot="1">
      <c r="A234" s="57" t="s">
        <v>144</v>
      </c>
      <c r="B234" s="70">
        <f>-B223-B224</f>
        <v>8450</v>
      </c>
      <c r="C234" s="70">
        <f>-C223-C224</f>
        <v>8792</v>
      </c>
      <c r="D234" s="70">
        <f>-D223-D224</f>
        <v>9139.28</v>
      </c>
      <c r="E234" s="70">
        <f>-E223-E224</f>
        <v>9502.0512</v>
      </c>
      <c r="F234" s="70">
        <f aca="true" t="shared" si="141" ref="F234:BE234">-F223-F224</f>
        <v>9880.533248</v>
      </c>
      <c r="G234" s="70">
        <f t="shared" si="141"/>
        <v>10274.954577920002</v>
      </c>
      <c r="H234" s="70">
        <f t="shared" si="141"/>
        <v>10685.5527610368</v>
      </c>
      <c r="I234" s="70">
        <f t="shared" si="141"/>
        <v>11112.574871478273</v>
      </c>
      <c r="J234" s="70">
        <f t="shared" si="141"/>
        <v>11556.277866337405</v>
      </c>
      <c r="K234" s="70">
        <f t="shared" si="141"/>
        <v>12016.9289809909</v>
      </c>
      <c r="L234" s="70">
        <f t="shared" si="141"/>
        <v>12494.806140230536</v>
      </c>
      <c r="M234" s="70">
        <f t="shared" si="141"/>
        <v>12990.198385839758</v>
      </c>
      <c r="N234" s="70">
        <f t="shared" si="141"/>
        <v>13513.406321273349</v>
      </c>
      <c r="O234" s="70">
        <f t="shared" si="141"/>
        <v>14054.742574124282</v>
      </c>
      <c r="P234" s="70">
        <f t="shared" si="141"/>
        <v>14614.532277089253</v>
      </c>
      <c r="Q234" s="70">
        <f t="shared" si="141"/>
        <v>15203.113568172823</v>
      </c>
      <c r="R234" s="70">
        <f t="shared" si="141"/>
        <v>15810.838110899738</v>
      </c>
      <c r="S234" s="70">
        <f t="shared" si="141"/>
        <v>16448.071635335727</v>
      </c>
      <c r="T234" s="70">
        <f t="shared" si="141"/>
        <v>17105.194500749156</v>
      </c>
      <c r="U234" s="70">
        <f t="shared" si="141"/>
        <v>17792.602280779123</v>
      </c>
      <c r="V234" s="70">
        <f t="shared" si="141"/>
        <v>18500.70637201029</v>
      </c>
      <c r="W234" s="70">
        <f t="shared" si="141"/>
        <v>19239.9346268907</v>
      </c>
      <c r="X234" s="70">
        <f t="shared" si="141"/>
        <v>20010.732011966327</v>
      </c>
      <c r="Y234" s="70">
        <f t="shared" si="141"/>
        <v>20813.56129244498</v>
      </c>
      <c r="Z234" s="70">
        <f t="shared" si="141"/>
        <v>21648.90374414278</v>
      </c>
      <c r="AA234" s="70">
        <f t="shared" si="141"/>
        <v>22517.259893908493</v>
      </c>
      <c r="AB234" s="70">
        <f t="shared" si="141"/>
        <v>23419.15028966483</v>
      </c>
      <c r="AC234" s="70">
        <f t="shared" si="141"/>
        <v>24355.116301251426</v>
      </c>
      <c r="AD234" s="70">
        <f t="shared" si="141"/>
        <v>25325.720953301483</v>
      </c>
      <c r="AE234" s="70">
        <f t="shared" si="141"/>
        <v>26341.549791433543</v>
      </c>
      <c r="AF234" s="70">
        <f t="shared" si="141"/>
        <v>27393.211783090883</v>
      </c>
      <c r="AG234" s="70">
        <f t="shared" si="141"/>
        <v>28491.34025441452</v>
      </c>
      <c r="AH234" s="70">
        <f t="shared" si="141"/>
        <v>29626.5938645911</v>
      </c>
      <c r="AI234" s="70">
        <f t="shared" si="141"/>
        <v>30809.657619174748</v>
      </c>
      <c r="AJ234" s="70">
        <f t="shared" si="141"/>
        <v>32041.243923941736</v>
      </c>
      <c r="AK234" s="70">
        <f t="shared" si="141"/>
        <v>33322.09368089941</v>
      </c>
      <c r="AL234" s="70">
        <f t="shared" si="141"/>
        <v>34652.97742813539</v>
      </c>
      <c r="AM234" s="70">
        <f t="shared" si="141"/>
        <v>36034.696525260806</v>
      </c>
      <c r="AN234" s="70">
        <f t="shared" si="141"/>
        <v>37478.084386271235</v>
      </c>
      <c r="AO234" s="70">
        <f t="shared" si="141"/>
        <v>38974.00776172208</v>
      </c>
      <c r="AP234" s="70">
        <f t="shared" si="141"/>
        <v>40533.36807219097</v>
      </c>
      <c r="AQ234" s="70">
        <f t="shared" si="141"/>
        <v>42157.10279507861</v>
      </c>
      <c r="AR234" s="70">
        <f t="shared" si="141"/>
        <v>43846.186906881754</v>
      </c>
      <c r="AS234" s="70">
        <f t="shared" si="141"/>
        <v>45601.63438315703</v>
      </c>
      <c r="AT234" s="70">
        <f t="shared" si="141"/>
        <v>47424.4997584833</v>
      </c>
      <c r="AU234" s="70">
        <f t="shared" si="141"/>
        <v>49325.87974882264</v>
      </c>
      <c r="AV234" s="70">
        <f t="shared" si="141"/>
        <v>51296.914938775546</v>
      </c>
      <c r="AW234" s="70">
        <f t="shared" si="141"/>
        <v>53348.791536326564</v>
      </c>
      <c r="AX234" s="70">
        <f t="shared" si="141"/>
        <v>55482.74319777963</v>
      </c>
      <c r="AY234" s="70">
        <f t="shared" si="141"/>
        <v>57700.05292569082</v>
      </c>
      <c r="AZ234" s="70">
        <f t="shared" si="141"/>
        <v>60012.05504271845</v>
      </c>
      <c r="BA234" s="70">
        <f t="shared" si="141"/>
        <v>62410.137244427184</v>
      </c>
      <c r="BB234" s="70">
        <f t="shared" si="141"/>
        <v>64905.74273420428</v>
      </c>
      <c r="BC234" s="70">
        <f t="shared" si="141"/>
        <v>67500.37244357244</v>
      </c>
      <c r="BD234" s="70">
        <f t="shared" si="141"/>
        <v>70195.58734131535</v>
      </c>
      <c r="BE234" s="70">
        <f t="shared" si="141"/>
        <v>73003.01083496796</v>
      </c>
    </row>
    <row r="235" spans="1:57" ht="12.75">
      <c r="A235" s="40" t="s">
        <v>145</v>
      </c>
      <c r="B235" s="58">
        <f aca="true" t="shared" si="142" ref="B235:AG235">SUM(B233:B234)</f>
        <v>14507.671673819743</v>
      </c>
      <c r="C235" s="58">
        <f t="shared" si="142"/>
        <v>15087.686695278971</v>
      </c>
      <c r="D235" s="58">
        <f t="shared" si="142"/>
        <v>15691.515193133046</v>
      </c>
      <c r="E235" s="58">
        <f t="shared" si="142"/>
        <v>16319.380092703861</v>
      </c>
      <c r="F235" s="58">
        <f t="shared" si="142"/>
        <v>16972.272034609443</v>
      </c>
      <c r="G235" s="58">
        <f t="shared" si="142"/>
        <v>17651.221285092535</v>
      </c>
      <c r="H235" s="58">
        <f t="shared" si="142"/>
        <v>18357.299321045597</v>
      </c>
      <c r="I235" s="58">
        <f t="shared" si="142"/>
        <v>19091.620478436776</v>
      </c>
      <c r="J235" s="58">
        <f t="shared" si="142"/>
        <v>19855.34366667296</v>
      </c>
      <c r="K235" s="58">
        <f t="shared" si="142"/>
        <v>20649.674151537307</v>
      </c>
      <c r="L235" s="58">
        <f t="shared" si="142"/>
        <v>21475.865409444297</v>
      </c>
      <c r="M235" s="58">
        <f t="shared" si="142"/>
        <v>22335.221055864982</v>
      </c>
      <c r="N235" s="58">
        <f t="shared" si="142"/>
        <v>23228.367237155377</v>
      </c>
      <c r="O235" s="58">
        <f t="shared" si="142"/>
        <v>24157.443557542883</v>
      </c>
      <c r="P235" s="58">
        <f t="shared" si="142"/>
        <v>25123.91640714074</v>
      </c>
      <c r="Q235" s="58">
        <f t="shared" si="142"/>
        <v>26128.581217932806</v>
      </c>
      <c r="R235" s="58">
        <f t="shared" si="142"/>
        <v>27173.75365119948</v>
      </c>
      <c r="S235" s="58">
        <f t="shared" si="142"/>
        <v>28260.353582655174</v>
      </c>
      <c r="T235" s="58">
        <f t="shared" si="142"/>
        <v>29390.826095060103</v>
      </c>
      <c r="U235" s="58">
        <f t="shared" si="142"/>
        <v>30566.225662467656</v>
      </c>
      <c r="V235" s="58">
        <f t="shared" si="142"/>
        <v>31789.137349910565</v>
      </c>
      <c r="W235" s="58">
        <f t="shared" si="142"/>
        <v>33060.76121300571</v>
      </c>
      <c r="X235" s="58">
        <f t="shared" si="142"/>
        <v>34383.104107877865</v>
      </c>
      <c r="Y235" s="58">
        <f t="shared" si="142"/>
        <v>35758.25316489684</v>
      </c>
      <c r="Z235" s="58">
        <f t="shared" si="142"/>
        <v>37188.378999647226</v>
      </c>
      <c r="AA235" s="58">
        <f t="shared" si="142"/>
        <v>38675.73905233698</v>
      </c>
      <c r="AB235" s="58">
        <f t="shared" si="142"/>
        <v>40222.681060782386</v>
      </c>
      <c r="AC235" s="58">
        <f t="shared" si="142"/>
        <v>41831.64667231241</v>
      </c>
      <c r="AD235" s="58">
        <f t="shared" si="142"/>
        <v>43505.17520014911</v>
      </c>
      <c r="AE235" s="58">
        <f t="shared" si="142"/>
        <v>45245.17791630958</v>
      </c>
      <c r="AF235" s="58">
        <f t="shared" si="142"/>
        <v>47055.13095570874</v>
      </c>
      <c r="AG235" s="58">
        <f t="shared" si="142"/>
        <v>48937.161086640954</v>
      </c>
      <c r="AH235" s="58">
        <f aca="true" t="shared" si="143" ref="AH235:BE235">SUM(AH233:AH234)</f>
        <v>50894.968560149515</v>
      </c>
      <c r="AI235" s="58">
        <f t="shared" si="143"/>
        <v>52930.91322530228</v>
      </c>
      <c r="AJ235" s="58">
        <f t="shared" si="143"/>
        <v>55048.20812341309</v>
      </c>
      <c r="AK235" s="58">
        <f t="shared" si="143"/>
        <v>57250.19481744832</v>
      </c>
      <c r="AL235" s="58">
        <f t="shared" si="143"/>
        <v>59540.348532893026</v>
      </c>
      <c r="AM235" s="58">
        <f t="shared" si="143"/>
        <v>61922.28350425168</v>
      </c>
      <c r="AN235" s="58">
        <f t="shared" si="143"/>
        <v>64399.028921674966</v>
      </c>
      <c r="AO235" s="58">
        <f t="shared" si="143"/>
        <v>66975.22355493682</v>
      </c>
      <c r="AP235" s="58">
        <f t="shared" si="143"/>
        <v>69654.20331258493</v>
      </c>
      <c r="AQ235" s="58">
        <f t="shared" si="143"/>
        <v>72440.19633779218</v>
      </c>
      <c r="AR235" s="58">
        <f t="shared" si="143"/>
        <v>75337.59989945838</v>
      </c>
      <c r="AS235" s="58">
        <f t="shared" si="143"/>
        <v>78350.9871572393</v>
      </c>
      <c r="AT235" s="58">
        <f t="shared" si="143"/>
        <v>81485.11419717697</v>
      </c>
      <c r="AU235" s="58">
        <f t="shared" si="143"/>
        <v>84744.19773502112</v>
      </c>
      <c r="AV235" s="58">
        <f t="shared" si="143"/>
        <v>88134.11156716876</v>
      </c>
      <c r="AW235" s="58">
        <f t="shared" si="143"/>
        <v>91659.47602985549</v>
      </c>
      <c r="AX235" s="58">
        <f t="shared" si="143"/>
        <v>95325.85507104974</v>
      </c>
      <c r="AY235" s="58">
        <f t="shared" si="143"/>
        <v>99139.03519663852</v>
      </c>
      <c r="AZ235" s="58">
        <f t="shared" si="143"/>
        <v>103104.30475901048</v>
      </c>
      <c r="BA235" s="58">
        <f t="shared" si="143"/>
        <v>107228.65205666705</v>
      </c>
      <c r="BB235" s="58">
        <f t="shared" si="143"/>
        <v>111517.85650803245</v>
      </c>
      <c r="BC235" s="58">
        <f t="shared" si="143"/>
        <v>115978.68750655118</v>
      </c>
      <c r="BD235" s="58">
        <f t="shared" si="143"/>
        <v>120618.18522140547</v>
      </c>
      <c r="BE235" s="58">
        <f t="shared" si="143"/>
        <v>125442.9418148111</v>
      </c>
    </row>
    <row r="236" spans="1:2" ht="12.75">
      <c r="A236" s="57"/>
      <c r="B236" s="70"/>
    </row>
    <row r="237" spans="1:2" ht="12.75">
      <c r="A237" s="54" t="s">
        <v>146</v>
      </c>
      <c r="B237" s="24"/>
    </row>
    <row r="238" spans="1:2" ht="12.75">
      <c r="A238" s="46"/>
      <c r="B238" s="24"/>
    </row>
    <row r="239" spans="1:2" ht="12.75">
      <c r="A239" s="40" t="s">
        <v>136</v>
      </c>
      <c r="B239" s="40" t="s">
        <v>137</v>
      </c>
    </row>
    <row r="240" spans="1:57" ht="12.75">
      <c r="A240" s="63">
        <v>0.046</v>
      </c>
      <c r="B240" s="56">
        <v>20000</v>
      </c>
      <c r="C240" s="56">
        <v>20000</v>
      </c>
      <c r="D240" s="56">
        <v>20000</v>
      </c>
      <c r="E240" s="56">
        <v>20000</v>
      </c>
      <c r="F240" s="56">
        <v>20000</v>
      </c>
      <c r="G240" s="56">
        <v>20000</v>
      </c>
      <c r="H240" s="56">
        <v>20000</v>
      </c>
      <c r="I240" s="56">
        <v>20000</v>
      </c>
      <c r="J240" s="56">
        <v>20000</v>
      </c>
      <c r="K240" s="56">
        <v>20000</v>
      </c>
      <c r="L240" s="56">
        <v>20000</v>
      </c>
      <c r="M240" s="56">
        <v>20000</v>
      </c>
      <c r="N240" s="56">
        <v>20000</v>
      </c>
      <c r="O240" s="56">
        <v>20000</v>
      </c>
      <c r="P240" s="56">
        <v>20000</v>
      </c>
      <c r="Q240" s="56">
        <v>20000</v>
      </c>
      <c r="R240" s="56">
        <v>20000</v>
      </c>
      <c r="S240" s="56">
        <v>20000</v>
      </c>
      <c r="T240" s="56">
        <v>20000</v>
      </c>
      <c r="U240" s="56">
        <v>20000</v>
      </c>
      <c r="V240" s="56">
        <v>20000</v>
      </c>
      <c r="W240" s="56">
        <v>20000</v>
      </c>
      <c r="X240" s="56">
        <v>20000</v>
      </c>
      <c r="Y240" s="56">
        <v>20000</v>
      </c>
      <c r="Z240" s="56">
        <v>20000</v>
      </c>
      <c r="AA240" s="56">
        <v>20000</v>
      </c>
      <c r="AB240" s="56">
        <v>20000</v>
      </c>
      <c r="AC240" s="56">
        <v>20000</v>
      </c>
      <c r="AD240" s="56">
        <v>20000</v>
      </c>
      <c r="AE240" s="56">
        <v>20000</v>
      </c>
      <c r="AF240" s="56">
        <v>20000</v>
      </c>
      <c r="AG240" s="56">
        <v>20000</v>
      </c>
      <c r="AH240" s="56">
        <v>20000</v>
      </c>
      <c r="AI240" s="56">
        <v>20000</v>
      </c>
      <c r="AJ240" s="56">
        <v>20000</v>
      </c>
      <c r="AK240" s="56">
        <v>20000</v>
      </c>
      <c r="AL240" s="56">
        <v>20000</v>
      </c>
      <c r="AM240" s="56">
        <v>20000</v>
      </c>
      <c r="AN240" s="56">
        <v>20000</v>
      </c>
      <c r="AO240" s="56">
        <v>20000</v>
      </c>
      <c r="AP240" s="56">
        <v>20000</v>
      </c>
      <c r="AQ240" s="56">
        <v>20000</v>
      </c>
      <c r="AR240" s="56">
        <v>20000</v>
      </c>
      <c r="AS240" s="56">
        <v>20000</v>
      </c>
      <c r="AT240" s="56">
        <v>20000</v>
      </c>
      <c r="AU240" s="56">
        <v>20000</v>
      </c>
      <c r="AV240" s="56">
        <v>20000</v>
      </c>
      <c r="AW240" s="56">
        <v>20000</v>
      </c>
      <c r="AX240" s="56">
        <v>20000</v>
      </c>
      <c r="AY240" s="56">
        <v>20000</v>
      </c>
      <c r="AZ240" s="56">
        <v>20000</v>
      </c>
      <c r="BA240" s="56">
        <v>20000</v>
      </c>
      <c r="BB240" s="56">
        <v>20000</v>
      </c>
      <c r="BC240" s="56">
        <v>20000</v>
      </c>
      <c r="BD240" s="56">
        <v>20000</v>
      </c>
      <c r="BE240" s="56">
        <v>20000</v>
      </c>
    </row>
    <row r="241" spans="1:57" ht="12.75">
      <c r="A241" s="63">
        <v>0.071</v>
      </c>
      <c r="B241" s="56">
        <v>30000</v>
      </c>
      <c r="C241" s="56">
        <v>30000</v>
      </c>
      <c r="D241" s="56">
        <v>30000</v>
      </c>
      <c r="E241" s="56">
        <v>30000</v>
      </c>
      <c r="F241" s="56">
        <v>30000</v>
      </c>
      <c r="G241" s="56">
        <v>30000</v>
      </c>
      <c r="H241" s="56">
        <v>30000</v>
      </c>
      <c r="I241" s="56">
        <v>30000</v>
      </c>
      <c r="J241" s="56">
        <v>30000</v>
      </c>
      <c r="K241" s="56">
        <v>30000</v>
      </c>
      <c r="L241" s="56">
        <v>30000</v>
      </c>
      <c r="M241" s="56">
        <v>30000</v>
      </c>
      <c r="N241" s="56">
        <v>30000</v>
      </c>
      <c r="O241" s="56">
        <v>30000</v>
      </c>
      <c r="P241" s="56">
        <v>30000</v>
      </c>
      <c r="Q241" s="56">
        <v>30000</v>
      </c>
      <c r="R241" s="56">
        <v>30000</v>
      </c>
      <c r="S241" s="56">
        <v>30000</v>
      </c>
      <c r="T241" s="56">
        <v>30000</v>
      </c>
      <c r="U241" s="56">
        <v>30000</v>
      </c>
      <c r="V241" s="56">
        <v>30000</v>
      </c>
      <c r="W241" s="56">
        <v>30000</v>
      </c>
      <c r="X241" s="56">
        <v>30000</v>
      </c>
      <c r="Y241" s="56">
        <v>30000</v>
      </c>
      <c r="Z241" s="56">
        <v>30000</v>
      </c>
      <c r="AA241" s="56">
        <v>30000</v>
      </c>
      <c r="AB241" s="56">
        <v>30000</v>
      </c>
      <c r="AC241" s="56">
        <v>30000</v>
      </c>
      <c r="AD241" s="56">
        <v>30000</v>
      </c>
      <c r="AE241" s="56">
        <v>30000</v>
      </c>
      <c r="AF241" s="56">
        <v>30000</v>
      </c>
      <c r="AG241" s="56">
        <v>30000</v>
      </c>
      <c r="AH241" s="56">
        <v>30000</v>
      </c>
      <c r="AI241" s="56">
        <v>30000</v>
      </c>
      <c r="AJ241" s="56">
        <v>30000</v>
      </c>
      <c r="AK241" s="56">
        <v>30000</v>
      </c>
      <c r="AL241" s="56">
        <v>30000</v>
      </c>
      <c r="AM241" s="56">
        <v>30000</v>
      </c>
      <c r="AN241" s="56">
        <v>30000</v>
      </c>
      <c r="AO241" s="56">
        <v>30000</v>
      </c>
      <c r="AP241" s="56">
        <v>30000</v>
      </c>
      <c r="AQ241" s="56">
        <v>30000</v>
      </c>
      <c r="AR241" s="56">
        <v>30000</v>
      </c>
      <c r="AS241" s="56">
        <v>30000</v>
      </c>
      <c r="AT241" s="56">
        <v>30000</v>
      </c>
      <c r="AU241" s="56">
        <v>30000</v>
      </c>
      <c r="AV241" s="56">
        <v>30000</v>
      </c>
      <c r="AW241" s="56">
        <v>30000</v>
      </c>
      <c r="AX241" s="56">
        <v>30000</v>
      </c>
      <c r="AY241" s="56">
        <v>30000</v>
      </c>
      <c r="AZ241" s="56">
        <v>30000</v>
      </c>
      <c r="BA241" s="56">
        <v>30000</v>
      </c>
      <c r="BB241" s="56">
        <v>30000</v>
      </c>
      <c r="BC241" s="56">
        <v>30000</v>
      </c>
      <c r="BD241" s="56">
        <v>30000</v>
      </c>
      <c r="BE241" s="56">
        <v>30000</v>
      </c>
    </row>
    <row r="242" spans="1:57" ht="12.75">
      <c r="A242" s="63">
        <v>0.09</v>
      </c>
      <c r="B242" s="56">
        <v>40000</v>
      </c>
      <c r="C242" s="56">
        <v>40000</v>
      </c>
      <c r="D242" s="56">
        <v>40000</v>
      </c>
      <c r="E242" s="56">
        <v>40000</v>
      </c>
      <c r="F242" s="56">
        <v>40000</v>
      </c>
      <c r="G242" s="56">
        <v>40000</v>
      </c>
      <c r="H242" s="56">
        <v>40000</v>
      </c>
      <c r="I242" s="56">
        <v>40000</v>
      </c>
      <c r="J242" s="56">
        <v>40000</v>
      </c>
      <c r="K242" s="56">
        <v>40000</v>
      </c>
      <c r="L242" s="56">
        <v>40000</v>
      </c>
      <c r="M242" s="56">
        <v>40000</v>
      </c>
      <c r="N242" s="56">
        <v>40000</v>
      </c>
      <c r="O242" s="56">
        <v>40000</v>
      </c>
      <c r="P242" s="56">
        <v>40000</v>
      </c>
      <c r="Q242" s="56">
        <v>40000</v>
      </c>
      <c r="R242" s="56">
        <v>40000</v>
      </c>
      <c r="S242" s="56">
        <v>40000</v>
      </c>
      <c r="T242" s="56">
        <v>40000</v>
      </c>
      <c r="U242" s="56">
        <v>40000</v>
      </c>
      <c r="V242" s="56">
        <v>40000</v>
      </c>
      <c r="W242" s="56">
        <v>40000</v>
      </c>
      <c r="X242" s="56">
        <v>40000</v>
      </c>
      <c r="Y242" s="56">
        <v>40000</v>
      </c>
      <c r="Z242" s="56">
        <v>40000</v>
      </c>
      <c r="AA242" s="56">
        <v>40000</v>
      </c>
      <c r="AB242" s="56">
        <v>40000</v>
      </c>
      <c r="AC242" s="56">
        <v>40000</v>
      </c>
      <c r="AD242" s="56">
        <v>40000</v>
      </c>
      <c r="AE242" s="56">
        <v>40000</v>
      </c>
      <c r="AF242" s="56">
        <v>40000</v>
      </c>
      <c r="AG242" s="56">
        <v>40000</v>
      </c>
      <c r="AH242" s="56">
        <v>40000</v>
      </c>
      <c r="AI242" s="56">
        <v>40000</v>
      </c>
      <c r="AJ242" s="56">
        <v>40000</v>
      </c>
      <c r="AK242" s="56">
        <v>40000</v>
      </c>
      <c r="AL242" s="56">
        <v>40000</v>
      </c>
      <c r="AM242" s="56">
        <v>40000</v>
      </c>
      <c r="AN242" s="56">
        <v>40000</v>
      </c>
      <c r="AO242" s="56">
        <v>40000</v>
      </c>
      <c r="AP242" s="56">
        <v>40000</v>
      </c>
      <c r="AQ242" s="56">
        <v>40000</v>
      </c>
      <c r="AR242" s="56">
        <v>40000</v>
      </c>
      <c r="AS242" s="56">
        <v>40000</v>
      </c>
      <c r="AT242" s="56">
        <v>40000</v>
      </c>
      <c r="AU242" s="56">
        <v>40000</v>
      </c>
      <c r="AV242" s="56">
        <v>40000</v>
      </c>
      <c r="AW242" s="56">
        <v>40000</v>
      </c>
      <c r="AX242" s="56">
        <v>40000</v>
      </c>
      <c r="AY242" s="56">
        <v>40000</v>
      </c>
      <c r="AZ242" s="56">
        <v>40000</v>
      </c>
      <c r="BA242" s="56">
        <v>40000</v>
      </c>
      <c r="BB242" s="56">
        <v>40000</v>
      </c>
      <c r="BC242" s="56">
        <v>40000</v>
      </c>
      <c r="BD242" s="56">
        <v>40000</v>
      </c>
      <c r="BE242" s="56">
        <v>40000</v>
      </c>
    </row>
    <row r="243" spans="1:57" ht="12.75">
      <c r="A243" s="63">
        <v>0.102</v>
      </c>
      <c r="B243" s="56">
        <v>50000</v>
      </c>
      <c r="C243" s="56">
        <v>50000</v>
      </c>
      <c r="D243" s="56">
        <v>50000</v>
      </c>
      <c r="E243" s="56">
        <v>50000</v>
      </c>
      <c r="F243" s="56">
        <v>50000</v>
      </c>
      <c r="G243" s="56">
        <v>50000</v>
      </c>
      <c r="H243" s="56">
        <v>50000</v>
      </c>
      <c r="I243" s="56">
        <v>50000</v>
      </c>
      <c r="J243" s="56">
        <v>50000</v>
      </c>
      <c r="K243" s="56">
        <v>50000</v>
      </c>
      <c r="L243" s="56">
        <v>50000</v>
      </c>
      <c r="M243" s="56">
        <v>50000</v>
      </c>
      <c r="N243" s="56">
        <v>50000</v>
      </c>
      <c r="O243" s="56">
        <v>50000</v>
      </c>
      <c r="P243" s="56">
        <v>50000</v>
      </c>
      <c r="Q243" s="56">
        <v>50000</v>
      </c>
      <c r="R243" s="56">
        <v>50000</v>
      </c>
      <c r="S243" s="56">
        <v>50000</v>
      </c>
      <c r="T243" s="56">
        <v>50000</v>
      </c>
      <c r="U243" s="56">
        <v>50000</v>
      </c>
      <c r="V243" s="56">
        <v>50000</v>
      </c>
      <c r="W243" s="56">
        <v>50000</v>
      </c>
      <c r="X243" s="56">
        <v>50000</v>
      </c>
      <c r="Y243" s="56">
        <v>50000</v>
      </c>
      <c r="Z243" s="56">
        <v>50000</v>
      </c>
      <c r="AA243" s="56">
        <v>50000</v>
      </c>
      <c r="AB243" s="56">
        <v>50000</v>
      </c>
      <c r="AC243" s="56">
        <v>50000</v>
      </c>
      <c r="AD243" s="56">
        <v>50000</v>
      </c>
      <c r="AE243" s="56">
        <v>50000</v>
      </c>
      <c r="AF243" s="56">
        <v>50000</v>
      </c>
      <c r="AG243" s="56">
        <v>50000</v>
      </c>
      <c r="AH243" s="56">
        <v>50000</v>
      </c>
      <c r="AI243" s="56">
        <v>50000</v>
      </c>
      <c r="AJ243" s="56">
        <v>50000</v>
      </c>
      <c r="AK243" s="56">
        <v>50000</v>
      </c>
      <c r="AL243" s="56">
        <v>50000</v>
      </c>
      <c r="AM243" s="56">
        <v>50000</v>
      </c>
      <c r="AN243" s="56">
        <v>50000</v>
      </c>
      <c r="AO243" s="56">
        <v>50000</v>
      </c>
      <c r="AP243" s="56">
        <v>50000</v>
      </c>
      <c r="AQ243" s="56">
        <v>50000</v>
      </c>
      <c r="AR243" s="56">
        <v>50000</v>
      </c>
      <c r="AS243" s="56">
        <v>50000</v>
      </c>
      <c r="AT243" s="56">
        <v>50000</v>
      </c>
      <c r="AU243" s="56">
        <v>50000</v>
      </c>
      <c r="AV243" s="56">
        <v>50000</v>
      </c>
      <c r="AW243" s="56">
        <v>50000</v>
      </c>
      <c r="AX243" s="56">
        <v>50000</v>
      </c>
      <c r="AY243" s="56">
        <v>50000</v>
      </c>
      <c r="AZ243" s="56">
        <v>50000</v>
      </c>
      <c r="BA243" s="56">
        <v>50000</v>
      </c>
      <c r="BB243" s="56">
        <v>50000</v>
      </c>
      <c r="BC243" s="56">
        <v>50000</v>
      </c>
      <c r="BD243" s="56">
        <v>50000</v>
      </c>
      <c r="BE243" s="56">
        <v>50000</v>
      </c>
    </row>
    <row r="244" spans="1:57" ht="12.75">
      <c r="A244" s="63">
        <v>0.154</v>
      </c>
      <c r="B244" s="56">
        <v>100000</v>
      </c>
      <c r="C244" s="56">
        <v>100000</v>
      </c>
      <c r="D244" s="56">
        <v>100000</v>
      </c>
      <c r="E244" s="56">
        <v>100000</v>
      </c>
      <c r="F244" s="56">
        <v>100000</v>
      </c>
      <c r="G244" s="56">
        <v>100000</v>
      </c>
      <c r="H244" s="56">
        <v>100000</v>
      </c>
      <c r="I244" s="56">
        <v>100000</v>
      </c>
      <c r="J244" s="56">
        <v>100000</v>
      </c>
      <c r="K244" s="56">
        <v>100000</v>
      </c>
      <c r="L244" s="56">
        <v>100000</v>
      </c>
      <c r="M244" s="56">
        <v>100000</v>
      </c>
      <c r="N244" s="56">
        <v>100000</v>
      </c>
      <c r="O244" s="56">
        <v>100000</v>
      </c>
      <c r="P244" s="56">
        <v>100000</v>
      </c>
      <c r="Q244" s="56">
        <v>100000</v>
      </c>
      <c r="R244" s="56">
        <v>100000</v>
      </c>
      <c r="S244" s="56">
        <v>100000</v>
      </c>
      <c r="T244" s="56">
        <v>100000</v>
      </c>
      <c r="U244" s="56">
        <v>100000</v>
      </c>
      <c r="V244" s="56">
        <v>100000</v>
      </c>
      <c r="W244" s="56">
        <v>100000</v>
      </c>
      <c r="X244" s="56">
        <v>100000</v>
      </c>
      <c r="Y244" s="56">
        <v>100000</v>
      </c>
      <c r="Z244" s="56">
        <v>100000</v>
      </c>
      <c r="AA244" s="56">
        <v>100000</v>
      </c>
      <c r="AB244" s="56">
        <v>100000</v>
      </c>
      <c r="AC244" s="56">
        <v>100000</v>
      </c>
      <c r="AD244" s="56">
        <v>100000</v>
      </c>
      <c r="AE244" s="56">
        <v>100000</v>
      </c>
      <c r="AF244" s="56">
        <v>100000</v>
      </c>
      <c r="AG244" s="56">
        <v>100000</v>
      </c>
      <c r="AH244" s="56">
        <v>100000</v>
      </c>
      <c r="AI244" s="56">
        <v>100000</v>
      </c>
      <c r="AJ244" s="56">
        <v>100000</v>
      </c>
      <c r="AK244" s="56">
        <v>100000</v>
      </c>
      <c r="AL244" s="56">
        <v>100000</v>
      </c>
      <c r="AM244" s="56">
        <v>100000</v>
      </c>
      <c r="AN244" s="56">
        <v>100000</v>
      </c>
      <c r="AO244" s="56">
        <v>100000</v>
      </c>
      <c r="AP244" s="56">
        <v>100000</v>
      </c>
      <c r="AQ244" s="56">
        <v>100000</v>
      </c>
      <c r="AR244" s="56">
        <v>100000</v>
      </c>
      <c r="AS244" s="56">
        <v>100000</v>
      </c>
      <c r="AT244" s="56">
        <v>100000</v>
      </c>
      <c r="AU244" s="56">
        <v>100000</v>
      </c>
      <c r="AV244" s="56">
        <v>100000</v>
      </c>
      <c r="AW244" s="56">
        <v>100000</v>
      </c>
      <c r="AX244" s="56">
        <v>100000</v>
      </c>
      <c r="AY244" s="56">
        <v>100000</v>
      </c>
      <c r="AZ244" s="56">
        <v>100000</v>
      </c>
      <c r="BA244" s="56">
        <v>100000</v>
      </c>
      <c r="BB244" s="56">
        <v>100000</v>
      </c>
      <c r="BC244" s="56">
        <v>100000</v>
      </c>
      <c r="BD244" s="56">
        <v>100000</v>
      </c>
      <c r="BE244" s="56">
        <v>100000</v>
      </c>
    </row>
    <row r="245" spans="1:57" ht="12.75">
      <c r="A245" s="63">
        <v>0.251</v>
      </c>
      <c r="B245" s="56">
        <v>300000</v>
      </c>
      <c r="C245" s="56">
        <v>300000</v>
      </c>
      <c r="D245" s="56">
        <v>300000</v>
      </c>
      <c r="E245" s="56">
        <v>300000</v>
      </c>
      <c r="F245" s="56">
        <v>300000</v>
      </c>
      <c r="G245" s="56">
        <v>300000</v>
      </c>
      <c r="H245" s="56">
        <v>300000</v>
      </c>
      <c r="I245" s="56">
        <v>300000</v>
      </c>
      <c r="J245" s="56">
        <v>300000</v>
      </c>
      <c r="K245" s="56">
        <v>300000</v>
      </c>
      <c r="L245" s="56">
        <v>300000</v>
      </c>
      <c r="M245" s="56">
        <v>300000</v>
      </c>
      <c r="N245" s="56">
        <v>300000</v>
      </c>
      <c r="O245" s="56">
        <v>300000</v>
      </c>
      <c r="P245" s="56">
        <v>300000</v>
      </c>
      <c r="Q245" s="56">
        <v>300000</v>
      </c>
      <c r="R245" s="56">
        <v>300000</v>
      </c>
      <c r="S245" s="56">
        <v>300000</v>
      </c>
      <c r="T245" s="56">
        <v>300000</v>
      </c>
      <c r="U245" s="56">
        <v>300000</v>
      </c>
      <c r="V245" s="56">
        <v>300000</v>
      </c>
      <c r="W245" s="56">
        <v>300000</v>
      </c>
      <c r="X245" s="56">
        <v>300000</v>
      </c>
      <c r="Y245" s="56">
        <v>300000</v>
      </c>
      <c r="Z245" s="56">
        <v>300000</v>
      </c>
      <c r="AA245" s="56">
        <v>300000</v>
      </c>
      <c r="AB245" s="56">
        <v>300000</v>
      </c>
      <c r="AC245" s="56">
        <v>300000</v>
      </c>
      <c r="AD245" s="56">
        <v>300000</v>
      </c>
      <c r="AE245" s="56">
        <v>300000</v>
      </c>
      <c r="AF245" s="56">
        <v>300000</v>
      </c>
      <c r="AG245" s="56">
        <v>300000</v>
      </c>
      <c r="AH245" s="56">
        <v>300000</v>
      </c>
      <c r="AI245" s="56">
        <v>300000</v>
      </c>
      <c r="AJ245" s="56">
        <v>300000</v>
      </c>
      <c r="AK245" s="56">
        <v>300000</v>
      </c>
      <c r="AL245" s="56">
        <v>300000</v>
      </c>
      <c r="AM245" s="56">
        <v>300000</v>
      </c>
      <c r="AN245" s="56">
        <v>300000</v>
      </c>
      <c r="AO245" s="56">
        <v>300000</v>
      </c>
      <c r="AP245" s="56">
        <v>300000</v>
      </c>
      <c r="AQ245" s="56">
        <v>300000</v>
      </c>
      <c r="AR245" s="56">
        <v>300000</v>
      </c>
      <c r="AS245" s="56">
        <v>300000</v>
      </c>
      <c r="AT245" s="56">
        <v>300000</v>
      </c>
      <c r="AU245" s="56">
        <v>300000</v>
      </c>
      <c r="AV245" s="56">
        <v>300000</v>
      </c>
      <c r="AW245" s="56">
        <v>300000</v>
      </c>
      <c r="AX245" s="56">
        <v>300000</v>
      </c>
      <c r="AY245" s="56">
        <v>300000</v>
      </c>
      <c r="AZ245" s="56">
        <v>300000</v>
      </c>
      <c r="BA245" s="56">
        <v>300000</v>
      </c>
      <c r="BB245" s="56">
        <v>300000</v>
      </c>
      <c r="BC245" s="56">
        <v>300000</v>
      </c>
      <c r="BD245" s="56">
        <v>300000</v>
      </c>
      <c r="BE245" s="56">
        <v>300000</v>
      </c>
    </row>
    <row r="246" spans="1:57" ht="12.75">
      <c r="A246" s="63">
        <v>0.319</v>
      </c>
      <c r="B246" s="56">
        <v>1000000</v>
      </c>
      <c r="C246" s="56">
        <v>1000000</v>
      </c>
      <c r="D246" s="56">
        <v>1000000</v>
      </c>
      <c r="E246" s="56">
        <v>1000000</v>
      </c>
      <c r="F246" s="56">
        <v>1000000</v>
      </c>
      <c r="G246" s="56">
        <v>1000000</v>
      </c>
      <c r="H246" s="56">
        <v>1000000</v>
      </c>
      <c r="I246" s="56">
        <v>1000000</v>
      </c>
      <c r="J246" s="56">
        <v>1000000</v>
      </c>
      <c r="K246" s="56">
        <v>1000000</v>
      </c>
      <c r="L246" s="56">
        <v>1000000</v>
      </c>
      <c r="M246" s="56">
        <v>1000000</v>
      </c>
      <c r="N246" s="56">
        <v>1000000</v>
      </c>
      <c r="O246" s="56">
        <v>1000000</v>
      </c>
      <c r="P246" s="56">
        <v>1000000</v>
      </c>
      <c r="Q246" s="56">
        <v>1000000</v>
      </c>
      <c r="R246" s="56">
        <v>1000000</v>
      </c>
      <c r="S246" s="56">
        <v>1000000</v>
      </c>
      <c r="T246" s="56">
        <v>1000000</v>
      </c>
      <c r="U246" s="56">
        <v>1000000</v>
      </c>
      <c r="V246" s="56">
        <v>1000000</v>
      </c>
      <c r="W246" s="56">
        <v>1000000</v>
      </c>
      <c r="X246" s="56">
        <v>1000000</v>
      </c>
      <c r="Y246" s="56">
        <v>1000000</v>
      </c>
      <c r="Z246" s="56">
        <v>1000000</v>
      </c>
      <c r="AA246" s="56">
        <v>1000000</v>
      </c>
      <c r="AB246" s="56">
        <v>1000000</v>
      </c>
      <c r="AC246" s="56">
        <v>1000000</v>
      </c>
      <c r="AD246" s="56">
        <v>1000000</v>
      </c>
      <c r="AE246" s="56">
        <v>1000000</v>
      </c>
      <c r="AF246" s="56">
        <v>1000000</v>
      </c>
      <c r="AG246" s="56">
        <v>1000000</v>
      </c>
      <c r="AH246" s="56">
        <v>1000000</v>
      </c>
      <c r="AI246" s="56">
        <v>1000000</v>
      </c>
      <c r="AJ246" s="56">
        <v>1000000</v>
      </c>
      <c r="AK246" s="56">
        <v>1000000</v>
      </c>
      <c r="AL246" s="56">
        <v>1000000</v>
      </c>
      <c r="AM246" s="56">
        <v>1000000</v>
      </c>
      <c r="AN246" s="56">
        <v>1000000</v>
      </c>
      <c r="AO246" s="56">
        <v>1000000</v>
      </c>
      <c r="AP246" s="56">
        <v>1000000</v>
      </c>
      <c r="AQ246" s="56">
        <v>1000000</v>
      </c>
      <c r="AR246" s="56">
        <v>1000000</v>
      </c>
      <c r="AS246" s="56">
        <v>1000000</v>
      </c>
      <c r="AT246" s="56">
        <v>1000000</v>
      </c>
      <c r="AU246" s="56">
        <v>1000000</v>
      </c>
      <c r="AV246" s="56">
        <v>1000000</v>
      </c>
      <c r="AW246" s="56">
        <v>1000000</v>
      </c>
      <c r="AX246" s="56">
        <v>1000000</v>
      </c>
      <c r="AY246" s="56">
        <v>1000000</v>
      </c>
      <c r="AZ246" s="56">
        <v>1000000</v>
      </c>
      <c r="BA246" s="56">
        <v>1000000</v>
      </c>
      <c r="BB246" s="56">
        <v>1000000</v>
      </c>
      <c r="BC246" s="56">
        <v>1000000</v>
      </c>
      <c r="BD246" s="56">
        <v>1000000</v>
      </c>
      <c r="BE246" s="56">
        <v>1000000</v>
      </c>
    </row>
    <row r="249" spans="1:57" ht="12.75">
      <c r="A249" s="55" t="s">
        <v>138</v>
      </c>
      <c r="B249" s="56">
        <f>B206</f>
        <v>14095.75</v>
      </c>
      <c r="C249" s="56">
        <f>C206</f>
        <v>14659.580000000002</v>
      </c>
      <c r="D249" s="56">
        <f>D206</f>
        <v>15245.963199999998</v>
      </c>
      <c r="E249" s="56">
        <f>E206</f>
        <v>15855.801727999999</v>
      </c>
      <c r="F249" s="56">
        <f aca="true" t="shared" si="144" ref="F249:BE249">F206</f>
        <v>16490.033797120002</v>
      </c>
      <c r="G249" s="56">
        <f t="shared" si="144"/>
        <v>17149.635149004804</v>
      </c>
      <c r="H249" s="56">
        <f t="shared" si="144"/>
        <v>17835.620554964997</v>
      </c>
      <c r="I249" s="56">
        <f t="shared" si="144"/>
        <v>18549.0453771636</v>
      </c>
      <c r="J249" s="56">
        <f t="shared" si="144"/>
        <v>19291.007192250145</v>
      </c>
      <c r="K249" s="56">
        <f t="shared" si="144"/>
        <v>20062.64747994015</v>
      </c>
      <c r="L249" s="56">
        <f t="shared" si="144"/>
        <v>20865.15337913776</v>
      </c>
      <c r="M249" s="56">
        <f t="shared" si="144"/>
        <v>21699.759514303267</v>
      </c>
      <c r="N249" s="56">
        <f t="shared" si="144"/>
        <v>22567.7498948754</v>
      </c>
      <c r="O249" s="56">
        <f t="shared" si="144"/>
        <v>23470.45989067042</v>
      </c>
      <c r="P249" s="56">
        <f t="shared" si="144"/>
        <v>24409.278286297238</v>
      </c>
      <c r="Q249" s="56">
        <f t="shared" si="144"/>
        <v>25385.649417749126</v>
      </c>
      <c r="R249" s="56">
        <f t="shared" si="144"/>
        <v>26401.075394459098</v>
      </c>
      <c r="S249" s="56">
        <f t="shared" si="144"/>
        <v>27457.118410237454</v>
      </c>
      <c r="T249" s="56">
        <f t="shared" si="144"/>
        <v>28555.40314664696</v>
      </c>
      <c r="U249" s="56">
        <f t="shared" si="144"/>
        <v>29697.619272512835</v>
      </c>
      <c r="V249" s="56">
        <f t="shared" si="144"/>
        <v>30885.524043413345</v>
      </c>
      <c r="W249" s="56">
        <f t="shared" si="144"/>
        <v>32120.945005149886</v>
      </c>
      <c r="X249" s="56">
        <f t="shared" si="144"/>
        <v>33405.78280535588</v>
      </c>
      <c r="Y249" s="56">
        <f t="shared" si="144"/>
        <v>34742.014117570114</v>
      </c>
      <c r="Z249" s="56">
        <f t="shared" si="144"/>
        <v>36131.69468227292</v>
      </c>
      <c r="AA249" s="56">
        <f t="shared" si="144"/>
        <v>37576.96246956385</v>
      </c>
      <c r="AB249" s="56">
        <f t="shared" si="144"/>
        <v>39080.040968346395</v>
      </c>
      <c r="AC249" s="56">
        <f t="shared" si="144"/>
        <v>40643.24260708026</v>
      </c>
      <c r="AD249" s="56">
        <f t="shared" si="144"/>
        <v>42268.97231136347</v>
      </c>
      <c r="AE249" s="56">
        <f t="shared" si="144"/>
        <v>43959.73120381801</v>
      </c>
      <c r="AF249" s="56">
        <f t="shared" si="144"/>
        <v>45718.120451970724</v>
      </c>
      <c r="AG249" s="56">
        <f t="shared" si="144"/>
        <v>47546.845270049555</v>
      </c>
      <c r="AH249" s="56">
        <f t="shared" si="144"/>
        <v>49448.719080851544</v>
      </c>
      <c r="AI249" s="56">
        <f t="shared" si="144"/>
        <v>51426.667844085605</v>
      </c>
      <c r="AJ249" s="56">
        <f t="shared" si="144"/>
        <v>53483.734557849035</v>
      </c>
      <c r="AK249" s="56">
        <f t="shared" si="144"/>
        <v>55623.08394016299</v>
      </c>
      <c r="AL249" s="56">
        <f t="shared" si="144"/>
        <v>57848.00729776951</v>
      </c>
      <c r="AM249" s="56">
        <f t="shared" si="144"/>
        <v>60161.9275896803</v>
      </c>
      <c r="AN249" s="56">
        <f t="shared" si="144"/>
        <v>62568.40469326751</v>
      </c>
      <c r="AO249" s="56">
        <f t="shared" si="144"/>
        <v>65071.140880998224</v>
      </c>
      <c r="AP249" s="56">
        <f t="shared" si="144"/>
        <v>67673.98651623813</v>
      </c>
      <c r="AQ249" s="56">
        <f t="shared" si="144"/>
        <v>70380.94597688765</v>
      </c>
      <c r="AR249" s="56">
        <f t="shared" si="144"/>
        <v>73196.18381596316</v>
      </c>
      <c r="AS249" s="56">
        <f t="shared" si="144"/>
        <v>76124.03116860171</v>
      </c>
      <c r="AT249" s="56">
        <f t="shared" si="144"/>
        <v>79168.9924153458</v>
      </c>
      <c r="AU249" s="56">
        <f t="shared" si="144"/>
        <v>82335.75211195962</v>
      </c>
      <c r="AV249" s="56">
        <f t="shared" si="144"/>
        <v>85629.18219643802</v>
      </c>
      <c r="AW249" s="56">
        <f t="shared" si="144"/>
        <v>89054.34948429553</v>
      </c>
      <c r="AX249" s="56">
        <f t="shared" si="144"/>
        <v>92616.52346366737</v>
      </c>
      <c r="AY249" s="56">
        <f t="shared" si="144"/>
        <v>96321.18440221407</v>
      </c>
      <c r="AZ249" s="56">
        <f t="shared" si="144"/>
        <v>100174.03177830263</v>
      </c>
      <c r="BA249" s="56">
        <f t="shared" si="144"/>
        <v>104180.99304943474</v>
      </c>
      <c r="BB249" s="56">
        <f t="shared" si="144"/>
        <v>108348.23277141212</v>
      </c>
      <c r="BC249" s="56">
        <f t="shared" si="144"/>
        <v>112682.16208226862</v>
      </c>
      <c r="BD249" s="56">
        <f t="shared" si="144"/>
        <v>117189.44856555935</v>
      </c>
      <c r="BE249" s="56">
        <f t="shared" si="144"/>
        <v>121877.02650818176</v>
      </c>
    </row>
    <row r="250" spans="1:57" ht="12.75">
      <c r="A250" s="57" t="s">
        <v>101</v>
      </c>
      <c r="B250" s="56">
        <f aca="true" t="shared" si="145" ref="B250:E251">B155</f>
        <v>-3300</v>
      </c>
      <c r="C250" s="56">
        <f t="shared" si="145"/>
        <v>-3432</v>
      </c>
      <c r="D250" s="56">
        <f t="shared" si="145"/>
        <v>-3569.28</v>
      </c>
      <c r="E250" s="56">
        <f t="shared" si="145"/>
        <v>-3712.0512000000003</v>
      </c>
      <c r="F250" s="56">
        <f aca="true" t="shared" si="146" ref="F250:BE250">F155</f>
        <v>-3860.5332480000006</v>
      </c>
      <c r="G250" s="56">
        <f t="shared" si="146"/>
        <v>-4014.9545779200007</v>
      </c>
      <c r="H250" s="56">
        <f t="shared" si="146"/>
        <v>-4175.552761036801</v>
      </c>
      <c r="I250" s="56">
        <f t="shared" si="146"/>
        <v>-4342.574871478273</v>
      </c>
      <c r="J250" s="56">
        <f t="shared" si="146"/>
        <v>-4516.277866337404</v>
      </c>
      <c r="K250" s="56">
        <f t="shared" si="146"/>
        <v>-4696.9289809909005</v>
      </c>
      <c r="L250" s="56">
        <f t="shared" si="146"/>
        <v>-4884.806140230537</v>
      </c>
      <c r="M250" s="56">
        <f t="shared" si="146"/>
        <v>-5080.198385839758</v>
      </c>
      <c r="N250" s="56">
        <f t="shared" si="146"/>
        <v>-5283.406321273348</v>
      </c>
      <c r="O250" s="56">
        <f t="shared" si="146"/>
        <v>-5494.742574124282</v>
      </c>
      <c r="P250" s="56">
        <f t="shared" si="146"/>
        <v>-5714.5322770892535</v>
      </c>
      <c r="Q250" s="56">
        <f t="shared" si="146"/>
        <v>-5943.113568172824</v>
      </c>
      <c r="R250" s="56">
        <f t="shared" si="146"/>
        <v>-6180.838110899737</v>
      </c>
      <c r="S250" s="56">
        <f t="shared" si="146"/>
        <v>-6428.0716353357275</v>
      </c>
      <c r="T250" s="56">
        <f t="shared" si="146"/>
        <v>-6685.194500749157</v>
      </c>
      <c r="U250" s="56">
        <f t="shared" si="146"/>
        <v>-6952.602280779123</v>
      </c>
      <c r="V250" s="56">
        <f t="shared" si="146"/>
        <v>-7230.706372010289</v>
      </c>
      <c r="W250" s="56">
        <f t="shared" si="146"/>
        <v>-7519.9346268907</v>
      </c>
      <c r="X250" s="56">
        <f t="shared" si="146"/>
        <v>-7820.732011966328</v>
      </c>
      <c r="Y250" s="56">
        <f t="shared" si="146"/>
        <v>-8133.5612924449815</v>
      </c>
      <c r="Z250" s="56">
        <f t="shared" si="146"/>
        <v>-8458.90374414278</v>
      </c>
      <c r="AA250" s="56">
        <f t="shared" si="146"/>
        <v>-8797.259893908493</v>
      </c>
      <c r="AB250" s="56">
        <f t="shared" si="146"/>
        <v>-9149.150289664833</v>
      </c>
      <c r="AC250" s="56">
        <f t="shared" si="146"/>
        <v>-9515.116301251426</v>
      </c>
      <c r="AD250" s="56">
        <f t="shared" si="146"/>
        <v>-9895.720953301483</v>
      </c>
      <c r="AE250" s="56">
        <f t="shared" si="146"/>
        <v>-10291.549791433543</v>
      </c>
      <c r="AF250" s="56">
        <f t="shared" si="146"/>
        <v>-10703.211783090885</v>
      </c>
      <c r="AG250" s="56">
        <f t="shared" si="146"/>
        <v>-11131.340254414521</v>
      </c>
      <c r="AH250" s="56">
        <f t="shared" si="146"/>
        <v>-11576.593864591103</v>
      </c>
      <c r="AI250" s="56">
        <f t="shared" si="146"/>
        <v>-12039.657619174748</v>
      </c>
      <c r="AJ250" s="56">
        <f t="shared" si="146"/>
        <v>-12521.243923941738</v>
      </c>
      <c r="AK250" s="56">
        <f t="shared" si="146"/>
        <v>-13022.093680899408</v>
      </c>
      <c r="AL250" s="56">
        <f t="shared" si="146"/>
        <v>-13542.977428135386</v>
      </c>
      <c r="AM250" s="56">
        <f t="shared" si="146"/>
        <v>-14084.696525260802</v>
      </c>
      <c r="AN250" s="56">
        <f t="shared" si="146"/>
        <v>-14648.084386271235</v>
      </c>
      <c r="AO250" s="56">
        <f t="shared" si="146"/>
        <v>-15234.007761722085</v>
      </c>
      <c r="AP250" s="56">
        <f t="shared" si="146"/>
        <v>-15843.36807219097</v>
      </c>
      <c r="AQ250" s="56">
        <f t="shared" si="146"/>
        <v>-16477.10279507861</v>
      </c>
      <c r="AR250" s="56">
        <f t="shared" si="146"/>
        <v>-17136.186906881754</v>
      </c>
      <c r="AS250" s="56">
        <f t="shared" si="146"/>
        <v>-17821.634383157027</v>
      </c>
      <c r="AT250" s="56">
        <f t="shared" si="146"/>
        <v>-18534.499758483307</v>
      </c>
      <c r="AU250" s="56">
        <f t="shared" si="146"/>
        <v>-19275.87974882264</v>
      </c>
      <c r="AV250" s="56">
        <f t="shared" si="146"/>
        <v>-20046.914938775546</v>
      </c>
      <c r="AW250" s="56">
        <f t="shared" si="146"/>
        <v>-20848.791536326567</v>
      </c>
      <c r="AX250" s="56">
        <f t="shared" si="146"/>
        <v>-21682.74319777963</v>
      </c>
      <c r="AY250" s="56">
        <f t="shared" si="146"/>
        <v>-22550.052925690816</v>
      </c>
      <c r="AZ250" s="56">
        <f t="shared" si="146"/>
        <v>-23452.05504271845</v>
      </c>
      <c r="BA250" s="56">
        <f t="shared" si="146"/>
        <v>-24390.137244427187</v>
      </c>
      <c r="BB250" s="56">
        <f t="shared" si="146"/>
        <v>-25365.742734204276</v>
      </c>
      <c r="BC250" s="56">
        <f t="shared" si="146"/>
        <v>-26380.372443572447</v>
      </c>
      <c r="BD250" s="56">
        <f t="shared" si="146"/>
        <v>-27435.587341315346</v>
      </c>
      <c r="BE250" s="56">
        <f t="shared" si="146"/>
        <v>-28533.01083496796</v>
      </c>
    </row>
    <row r="251" spans="1:57" ht="13.5" thickBot="1">
      <c r="A251" s="57" t="s">
        <v>139</v>
      </c>
      <c r="B251" s="56">
        <f t="shared" si="145"/>
        <v>-7550</v>
      </c>
      <c r="C251" s="56">
        <f t="shared" si="145"/>
        <v>-7850</v>
      </c>
      <c r="D251" s="56">
        <f t="shared" si="145"/>
        <v>-8160</v>
      </c>
      <c r="E251" s="56">
        <f t="shared" si="145"/>
        <v>-8490</v>
      </c>
      <c r="F251" s="56">
        <f aca="true" t="shared" si="147" ref="F251:BE251">F156</f>
        <v>-8830</v>
      </c>
      <c r="G251" s="56">
        <f t="shared" si="147"/>
        <v>-9180</v>
      </c>
      <c r="H251" s="56">
        <f t="shared" si="147"/>
        <v>-9550</v>
      </c>
      <c r="I251" s="56">
        <f t="shared" si="147"/>
        <v>-9930</v>
      </c>
      <c r="J251" s="56">
        <f t="shared" si="147"/>
        <v>-10330</v>
      </c>
      <c r="K251" s="56">
        <f t="shared" si="147"/>
        <v>-10740</v>
      </c>
      <c r="L251" s="56">
        <f t="shared" si="147"/>
        <v>-11170</v>
      </c>
      <c r="M251" s="56">
        <f t="shared" si="147"/>
        <v>-11620</v>
      </c>
      <c r="N251" s="56">
        <f t="shared" si="147"/>
        <v>-12080</v>
      </c>
      <c r="O251" s="56">
        <f t="shared" si="147"/>
        <v>-12560</v>
      </c>
      <c r="P251" s="56">
        <f t="shared" si="147"/>
        <v>-13060</v>
      </c>
      <c r="Q251" s="56">
        <f t="shared" si="147"/>
        <v>-13580</v>
      </c>
      <c r="R251" s="56">
        <f t="shared" si="147"/>
        <v>-14120</v>
      </c>
      <c r="S251" s="56">
        <f t="shared" si="147"/>
        <v>-14680</v>
      </c>
      <c r="T251" s="56">
        <f t="shared" si="147"/>
        <v>-15270</v>
      </c>
      <c r="U251" s="56">
        <f t="shared" si="147"/>
        <v>-15880</v>
      </c>
      <c r="V251" s="56">
        <f t="shared" si="147"/>
        <v>-16520</v>
      </c>
      <c r="W251" s="56">
        <f t="shared" si="147"/>
        <v>-17180</v>
      </c>
      <c r="X251" s="56">
        <f t="shared" si="147"/>
        <v>-17870</v>
      </c>
      <c r="Y251" s="56">
        <f t="shared" si="147"/>
        <v>-18580</v>
      </c>
      <c r="Z251" s="56">
        <f t="shared" si="147"/>
        <v>-19320</v>
      </c>
      <c r="AA251" s="56">
        <f t="shared" si="147"/>
        <v>-20090</v>
      </c>
      <c r="AB251" s="56">
        <f t="shared" si="147"/>
        <v>-20890</v>
      </c>
      <c r="AC251" s="56">
        <f t="shared" si="147"/>
        <v>-21730</v>
      </c>
      <c r="AD251" s="56">
        <f t="shared" si="147"/>
        <v>-22600</v>
      </c>
      <c r="AE251" s="56">
        <f t="shared" si="147"/>
        <v>-23500</v>
      </c>
      <c r="AF251" s="56">
        <f t="shared" si="147"/>
        <v>-24440</v>
      </c>
      <c r="AG251" s="56">
        <f t="shared" si="147"/>
        <v>-25420</v>
      </c>
      <c r="AH251" s="56">
        <f t="shared" si="147"/>
        <v>-26440</v>
      </c>
      <c r="AI251" s="56">
        <f t="shared" si="147"/>
        <v>-27500</v>
      </c>
      <c r="AJ251" s="56">
        <f t="shared" si="147"/>
        <v>-28600</v>
      </c>
      <c r="AK251" s="56">
        <f t="shared" si="147"/>
        <v>-29740</v>
      </c>
      <c r="AL251" s="56">
        <f t="shared" si="147"/>
        <v>-30930</v>
      </c>
      <c r="AM251" s="56">
        <f t="shared" si="147"/>
        <v>-32170</v>
      </c>
      <c r="AN251" s="56">
        <f t="shared" si="147"/>
        <v>-33460</v>
      </c>
      <c r="AO251" s="56">
        <f t="shared" si="147"/>
        <v>-34800</v>
      </c>
      <c r="AP251" s="56">
        <f t="shared" si="147"/>
        <v>-36190</v>
      </c>
      <c r="AQ251" s="56">
        <f t="shared" si="147"/>
        <v>-37640</v>
      </c>
      <c r="AR251" s="56">
        <f t="shared" si="147"/>
        <v>-39150</v>
      </c>
      <c r="AS251" s="56">
        <f t="shared" si="147"/>
        <v>-40720</v>
      </c>
      <c r="AT251" s="56">
        <f t="shared" si="147"/>
        <v>-42350</v>
      </c>
      <c r="AU251" s="56">
        <f t="shared" si="147"/>
        <v>-44040</v>
      </c>
      <c r="AV251" s="56">
        <f t="shared" si="147"/>
        <v>-45800</v>
      </c>
      <c r="AW251" s="56">
        <f t="shared" si="147"/>
        <v>-47630</v>
      </c>
      <c r="AX251" s="56">
        <f t="shared" si="147"/>
        <v>-49540</v>
      </c>
      <c r="AY251" s="56">
        <f t="shared" si="147"/>
        <v>-51520</v>
      </c>
      <c r="AZ251" s="56">
        <f t="shared" si="147"/>
        <v>-53580</v>
      </c>
      <c r="BA251" s="56">
        <f t="shared" si="147"/>
        <v>-55720</v>
      </c>
      <c r="BB251" s="56">
        <f t="shared" si="147"/>
        <v>-57950</v>
      </c>
      <c r="BC251" s="56">
        <f t="shared" si="147"/>
        <v>-60270</v>
      </c>
      <c r="BD251" s="56">
        <f t="shared" si="147"/>
        <v>-62680</v>
      </c>
      <c r="BE251" s="56">
        <f t="shared" si="147"/>
        <v>-65190</v>
      </c>
    </row>
    <row r="252" spans="1:57" ht="12.75">
      <c r="A252" s="57" t="s">
        <v>140</v>
      </c>
      <c r="B252" s="58">
        <f aca="true" t="shared" si="148" ref="B252:AG252">SUM(B249:B251)</f>
        <v>3245.75</v>
      </c>
      <c r="C252" s="58">
        <f t="shared" si="148"/>
        <v>3377.5800000000017</v>
      </c>
      <c r="D252" s="58">
        <f t="shared" si="148"/>
        <v>3516.6831999999977</v>
      </c>
      <c r="E252" s="58">
        <f t="shared" si="148"/>
        <v>3653.7505279999987</v>
      </c>
      <c r="F252" s="58">
        <f t="shared" si="148"/>
        <v>3799.5005491200027</v>
      </c>
      <c r="G252" s="58">
        <f t="shared" si="148"/>
        <v>3954.680571084802</v>
      </c>
      <c r="H252" s="58">
        <f t="shared" si="148"/>
        <v>4110.067793928196</v>
      </c>
      <c r="I252" s="58">
        <f t="shared" si="148"/>
        <v>4276.470505685325</v>
      </c>
      <c r="J252" s="58">
        <f t="shared" si="148"/>
        <v>4444.72932591274</v>
      </c>
      <c r="K252" s="58">
        <f t="shared" si="148"/>
        <v>4625.718498949251</v>
      </c>
      <c r="L252" s="58">
        <f t="shared" si="148"/>
        <v>4810.347238907223</v>
      </c>
      <c r="M252" s="58">
        <f t="shared" si="148"/>
        <v>4999.561128463509</v>
      </c>
      <c r="N252" s="58">
        <f t="shared" si="148"/>
        <v>5204.343573602051</v>
      </c>
      <c r="O252" s="58">
        <f t="shared" si="148"/>
        <v>5415.717316546135</v>
      </c>
      <c r="P252" s="58">
        <f t="shared" si="148"/>
        <v>5634.7460092079855</v>
      </c>
      <c r="Q252" s="58">
        <f t="shared" si="148"/>
        <v>5862.535849576303</v>
      </c>
      <c r="R252" s="58">
        <f t="shared" si="148"/>
        <v>6100.23728355936</v>
      </c>
      <c r="S252" s="58">
        <f t="shared" si="148"/>
        <v>6349.046774901726</v>
      </c>
      <c r="T252" s="58">
        <f t="shared" si="148"/>
        <v>6600.208645897805</v>
      </c>
      <c r="U252" s="58">
        <f t="shared" si="148"/>
        <v>6865.016991733712</v>
      </c>
      <c r="V252" s="58">
        <f t="shared" si="148"/>
        <v>7134.817671403056</v>
      </c>
      <c r="W252" s="58">
        <f t="shared" si="148"/>
        <v>7421.010378259187</v>
      </c>
      <c r="X252" s="58">
        <f t="shared" si="148"/>
        <v>7715.05079338955</v>
      </c>
      <c r="Y252" s="58">
        <f t="shared" si="148"/>
        <v>8028.452825125132</v>
      </c>
      <c r="Z252" s="58">
        <f t="shared" si="148"/>
        <v>8352.790938130143</v>
      </c>
      <c r="AA252" s="58">
        <f t="shared" si="148"/>
        <v>8689.702575655356</v>
      </c>
      <c r="AB252" s="58">
        <f t="shared" si="148"/>
        <v>9040.890678681564</v>
      </c>
      <c r="AC252" s="58">
        <f t="shared" si="148"/>
        <v>9398.126305828835</v>
      </c>
      <c r="AD252" s="58">
        <f t="shared" si="148"/>
        <v>9773.251358061985</v>
      </c>
      <c r="AE252" s="58">
        <f t="shared" si="148"/>
        <v>10168.181412384467</v>
      </c>
      <c r="AF252" s="58">
        <f t="shared" si="148"/>
        <v>10574.908668879842</v>
      </c>
      <c r="AG252" s="58">
        <f t="shared" si="148"/>
        <v>10995.505015635033</v>
      </c>
      <c r="AH252" s="58">
        <f aca="true" t="shared" si="149" ref="AH252:BE252">SUM(AH249:AH251)</f>
        <v>11432.125216260443</v>
      </c>
      <c r="AI252" s="58">
        <f t="shared" si="149"/>
        <v>11887.01022491086</v>
      </c>
      <c r="AJ252" s="58">
        <f t="shared" si="149"/>
        <v>12362.490633907299</v>
      </c>
      <c r="AK252" s="58">
        <f t="shared" si="149"/>
        <v>12860.990259263584</v>
      </c>
      <c r="AL252" s="58">
        <f t="shared" si="149"/>
        <v>13375.02986963412</v>
      </c>
      <c r="AM252" s="58">
        <f t="shared" si="149"/>
        <v>13907.231064419495</v>
      </c>
      <c r="AN252" s="58">
        <f t="shared" si="149"/>
        <v>14460.320306996276</v>
      </c>
      <c r="AO252" s="58">
        <f t="shared" si="149"/>
        <v>15037.133119276143</v>
      </c>
      <c r="AP252" s="58">
        <f t="shared" si="149"/>
        <v>15640.618444047162</v>
      </c>
      <c r="AQ252" s="58">
        <f t="shared" si="149"/>
        <v>16263.843181809047</v>
      </c>
      <c r="AR252" s="58">
        <f t="shared" si="149"/>
        <v>16909.996909081405</v>
      </c>
      <c r="AS252" s="58">
        <f t="shared" si="149"/>
        <v>17582.396785444682</v>
      </c>
      <c r="AT252" s="58">
        <f t="shared" si="149"/>
        <v>18284.492656862494</v>
      </c>
      <c r="AU252" s="58">
        <f t="shared" si="149"/>
        <v>19019.87236313698</v>
      </c>
      <c r="AV252" s="58">
        <f t="shared" si="149"/>
        <v>19782.267257662475</v>
      </c>
      <c r="AW252" s="58">
        <f t="shared" si="149"/>
        <v>20575.557947968962</v>
      </c>
      <c r="AX252" s="58">
        <f t="shared" si="149"/>
        <v>21393.780265887734</v>
      </c>
      <c r="AY252" s="58">
        <f t="shared" si="149"/>
        <v>22251.131476523253</v>
      </c>
      <c r="AZ252" s="58">
        <f t="shared" si="149"/>
        <v>23141.976735584176</v>
      </c>
      <c r="BA252" s="58">
        <f t="shared" si="149"/>
        <v>24070.85580500755</v>
      </c>
      <c r="BB252" s="58">
        <f t="shared" si="149"/>
        <v>25032.49003720784</v>
      </c>
      <c r="BC252" s="58">
        <f t="shared" si="149"/>
        <v>26031.78963869618</v>
      </c>
      <c r="BD252" s="58">
        <f t="shared" si="149"/>
        <v>27073.861224244</v>
      </c>
      <c r="BE252" s="58">
        <f t="shared" si="149"/>
        <v>28154.0156732138</v>
      </c>
    </row>
    <row r="253" spans="1:57" ht="12.75">
      <c r="A253" s="57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</row>
    <row r="254" spans="1:57" ht="12.75">
      <c r="A254" s="40" t="s">
        <v>136</v>
      </c>
      <c r="B254" s="53">
        <f>IF(B252&lt;=B240,+$A240,(IF(B252&lt;=B241,+$A241,(IF(B252&lt;=B242,+$A242,(IF(B252&lt;=B243,+$A243,(IF(B252&lt;=B244,+$A244,(IF(B252&lt;=B245,+$A245,(IF(B252&lt;=B246,+$A246,0)))))))))))))</f>
        <v>0.046</v>
      </c>
      <c r="C254" s="53">
        <f>IF(C252&lt;=C240,+$A240,(IF(C252&lt;=C241,+$A241,(IF(C252&lt;=C242,+$A242,(IF(C252&lt;=C243,+$A243,(IF(C252&lt;=C244,+$A244,(IF(C252&lt;=C245,+$A245,(IF(C252&lt;=C246,+$A246,0)))))))))))))</f>
        <v>0.046</v>
      </c>
      <c r="D254" s="53">
        <f>IF(D252&lt;=D240,+$A240,(IF(D252&lt;=D241,+$A241,(IF(D252&lt;=D242,+$A242,(IF(D252&lt;=D243,+$A243,(IF(D252&lt;=D244,+$A244,(IF(D252&lt;=D245,+$A245,(IF(D252&lt;=D246,+$A246,0)))))))))))))</f>
        <v>0.046</v>
      </c>
      <c r="E254" s="53">
        <f>IF(E252&lt;=E240,+$A240,(IF(E252&lt;=E241,+$A241,(IF(E252&lt;=E242,+$A242,(IF(E252&lt;=E243,+$A243,(IF(E252&lt;=E244,+$A244,(IF(E252&lt;=E245,+$A245,(IF(E252&lt;=E246,+$A246,0)))))))))))))</f>
        <v>0.046</v>
      </c>
      <c r="F254" s="53">
        <f aca="true" t="shared" si="150" ref="F254:BE254">IF(F252&lt;=F240,+$A240,(IF(F252&lt;=F241,+$A241,(IF(F252&lt;=F242,+$A242,(IF(F252&lt;=F243,+$A243,(IF(F252&lt;=F244,+$A244,(IF(F252&lt;=F245,+$A245,(IF(F252&lt;=F246,+$A246,0)))))))))))))</f>
        <v>0.046</v>
      </c>
      <c r="G254" s="53">
        <f t="shared" si="150"/>
        <v>0.046</v>
      </c>
      <c r="H254" s="53">
        <f t="shared" si="150"/>
        <v>0.046</v>
      </c>
      <c r="I254" s="53">
        <f t="shared" si="150"/>
        <v>0.046</v>
      </c>
      <c r="J254" s="53">
        <f t="shared" si="150"/>
        <v>0.046</v>
      </c>
      <c r="K254" s="53">
        <f t="shared" si="150"/>
        <v>0.046</v>
      </c>
      <c r="L254" s="53">
        <f t="shared" si="150"/>
        <v>0.046</v>
      </c>
      <c r="M254" s="53">
        <f t="shared" si="150"/>
        <v>0.046</v>
      </c>
      <c r="N254" s="53">
        <f t="shared" si="150"/>
        <v>0.046</v>
      </c>
      <c r="O254" s="53">
        <f t="shared" si="150"/>
        <v>0.046</v>
      </c>
      <c r="P254" s="53">
        <f t="shared" si="150"/>
        <v>0.046</v>
      </c>
      <c r="Q254" s="53">
        <f t="shared" si="150"/>
        <v>0.046</v>
      </c>
      <c r="R254" s="53">
        <f t="shared" si="150"/>
        <v>0.046</v>
      </c>
      <c r="S254" s="53">
        <f t="shared" si="150"/>
        <v>0.046</v>
      </c>
      <c r="T254" s="53">
        <f t="shared" si="150"/>
        <v>0.046</v>
      </c>
      <c r="U254" s="53">
        <f t="shared" si="150"/>
        <v>0.046</v>
      </c>
      <c r="V254" s="53">
        <f t="shared" si="150"/>
        <v>0.046</v>
      </c>
      <c r="W254" s="53">
        <f t="shared" si="150"/>
        <v>0.046</v>
      </c>
      <c r="X254" s="53">
        <f t="shared" si="150"/>
        <v>0.046</v>
      </c>
      <c r="Y254" s="53">
        <f t="shared" si="150"/>
        <v>0.046</v>
      </c>
      <c r="Z254" s="53">
        <f t="shared" si="150"/>
        <v>0.046</v>
      </c>
      <c r="AA254" s="53">
        <f t="shared" si="150"/>
        <v>0.046</v>
      </c>
      <c r="AB254" s="53">
        <f t="shared" si="150"/>
        <v>0.046</v>
      </c>
      <c r="AC254" s="53">
        <f t="shared" si="150"/>
        <v>0.046</v>
      </c>
      <c r="AD254" s="53">
        <f t="shared" si="150"/>
        <v>0.046</v>
      </c>
      <c r="AE254" s="53">
        <f t="shared" si="150"/>
        <v>0.046</v>
      </c>
      <c r="AF254" s="53">
        <f t="shared" si="150"/>
        <v>0.046</v>
      </c>
      <c r="AG254" s="53">
        <f t="shared" si="150"/>
        <v>0.046</v>
      </c>
      <c r="AH254" s="53">
        <f t="shared" si="150"/>
        <v>0.046</v>
      </c>
      <c r="AI254" s="53">
        <f t="shared" si="150"/>
        <v>0.046</v>
      </c>
      <c r="AJ254" s="53">
        <f t="shared" si="150"/>
        <v>0.046</v>
      </c>
      <c r="AK254" s="53">
        <f t="shared" si="150"/>
        <v>0.046</v>
      </c>
      <c r="AL254" s="53">
        <f t="shared" si="150"/>
        <v>0.046</v>
      </c>
      <c r="AM254" s="53">
        <f t="shared" si="150"/>
        <v>0.046</v>
      </c>
      <c r="AN254" s="53">
        <f t="shared" si="150"/>
        <v>0.046</v>
      </c>
      <c r="AO254" s="53">
        <f t="shared" si="150"/>
        <v>0.046</v>
      </c>
      <c r="AP254" s="53">
        <f t="shared" si="150"/>
        <v>0.046</v>
      </c>
      <c r="AQ254" s="53">
        <f t="shared" si="150"/>
        <v>0.046</v>
      </c>
      <c r="AR254" s="53">
        <f t="shared" si="150"/>
        <v>0.046</v>
      </c>
      <c r="AS254" s="53">
        <f t="shared" si="150"/>
        <v>0.046</v>
      </c>
      <c r="AT254" s="53">
        <f t="shared" si="150"/>
        <v>0.046</v>
      </c>
      <c r="AU254" s="53">
        <f t="shared" si="150"/>
        <v>0.046</v>
      </c>
      <c r="AV254" s="53">
        <f t="shared" si="150"/>
        <v>0.046</v>
      </c>
      <c r="AW254" s="53">
        <f t="shared" si="150"/>
        <v>0.071</v>
      </c>
      <c r="AX254" s="53">
        <f t="shared" si="150"/>
        <v>0.071</v>
      </c>
      <c r="AY254" s="53">
        <f t="shared" si="150"/>
        <v>0.071</v>
      </c>
      <c r="AZ254" s="53">
        <f t="shared" si="150"/>
        <v>0.071</v>
      </c>
      <c r="BA254" s="53">
        <f t="shared" si="150"/>
        <v>0.071</v>
      </c>
      <c r="BB254" s="53">
        <f t="shared" si="150"/>
        <v>0.071</v>
      </c>
      <c r="BC254" s="53">
        <f t="shared" si="150"/>
        <v>0.071</v>
      </c>
      <c r="BD254" s="53">
        <f t="shared" si="150"/>
        <v>0.071</v>
      </c>
      <c r="BE254" s="53">
        <f t="shared" si="150"/>
        <v>0.071</v>
      </c>
    </row>
    <row r="255" spans="1:57" ht="13.5" thickBot="1">
      <c r="A255" s="57" t="s">
        <v>34</v>
      </c>
      <c r="B255" s="69">
        <f aca="true" t="shared" si="151" ref="B255:AG255">$B$28*B254</f>
        <v>0</v>
      </c>
      <c r="C255" s="69">
        <f t="shared" si="151"/>
        <v>0</v>
      </c>
      <c r="D255" s="69">
        <f t="shared" si="151"/>
        <v>0</v>
      </c>
      <c r="E255" s="69">
        <f t="shared" si="151"/>
        <v>0</v>
      </c>
      <c r="F255" s="69">
        <f t="shared" si="151"/>
        <v>0</v>
      </c>
      <c r="G255" s="69">
        <f t="shared" si="151"/>
        <v>0</v>
      </c>
      <c r="H255" s="69">
        <f t="shared" si="151"/>
        <v>0</v>
      </c>
      <c r="I255" s="69">
        <f t="shared" si="151"/>
        <v>0</v>
      </c>
      <c r="J255" s="69">
        <f t="shared" si="151"/>
        <v>0</v>
      </c>
      <c r="K255" s="69">
        <f t="shared" si="151"/>
        <v>0</v>
      </c>
      <c r="L255" s="69">
        <f t="shared" si="151"/>
        <v>0</v>
      </c>
      <c r="M255" s="69">
        <f t="shared" si="151"/>
        <v>0</v>
      </c>
      <c r="N255" s="69">
        <f t="shared" si="151"/>
        <v>0</v>
      </c>
      <c r="O255" s="69">
        <f t="shared" si="151"/>
        <v>0</v>
      </c>
      <c r="P255" s="69">
        <f t="shared" si="151"/>
        <v>0</v>
      </c>
      <c r="Q255" s="69">
        <f t="shared" si="151"/>
        <v>0</v>
      </c>
      <c r="R255" s="69">
        <f t="shared" si="151"/>
        <v>0</v>
      </c>
      <c r="S255" s="69">
        <f t="shared" si="151"/>
        <v>0</v>
      </c>
      <c r="T255" s="69">
        <f t="shared" si="151"/>
        <v>0</v>
      </c>
      <c r="U255" s="69">
        <f t="shared" si="151"/>
        <v>0</v>
      </c>
      <c r="V255" s="69">
        <f t="shared" si="151"/>
        <v>0</v>
      </c>
      <c r="W255" s="69">
        <f t="shared" si="151"/>
        <v>0</v>
      </c>
      <c r="X255" s="69">
        <f t="shared" si="151"/>
        <v>0</v>
      </c>
      <c r="Y255" s="69">
        <f t="shared" si="151"/>
        <v>0</v>
      </c>
      <c r="Z255" s="69">
        <f t="shared" si="151"/>
        <v>0</v>
      </c>
      <c r="AA255" s="69">
        <f t="shared" si="151"/>
        <v>0</v>
      </c>
      <c r="AB255" s="69">
        <f t="shared" si="151"/>
        <v>0</v>
      </c>
      <c r="AC255" s="69">
        <f t="shared" si="151"/>
        <v>0</v>
      </c>
      <c r="AD255" s="69">
        <f t="shared" si="151"/>
        <v>0</v>
      </c>
      <c r="AE255" s="69">
        <f t="shared" si="151"/>
        <v>0</v>
      </c>
      <c r="AF255" s="69">
        <f t="shared" si="151"/>
        <v>0</v>
      </c>
      <c r="AG255" s="69">
        <f t="shared" si="151"/>
        <v>0</v>
      </c>
      <c r="AH255" s="69">
        <f aca="true" t="shared" si="152" ref="AH255:BE255">$B$28*AH254</f>
        <v>0</v>
      </c>
      <c r="AI255" s="69">
        <f t="shared" si="152"/>
        <v>0</v>
      </c>
      <c r="AJ255" s="69">
        <f t="shared" si="152"/>
        <v>0</v>
      </c>
      <c r="AK255" s="69">
        <f t="shared" si="152"/>
        <v>0</v>
      </c>
      <c r="AL255" s="69">
        <f t="shared" si="152"/>
        <v>0</v>
      </c>
      <c r="AM255" s="69">
        <f t="shared" si="152"/>
        <v>0</v>
      </c>
      <c r="AN255" s="69">
        <f t="shared" si="152"/>
        <v>0</v>
      </c>
      <c r="AO255" s="69">
        <f t="shared" si="152"/>
        <v>0</v>
      </c>
      <c r="AP255" s="69">
        <f t="shared" si="152"/>
        <v>0</v>
      </c>
      <c r="AQ255" s="69">
        <f t="shared" si="152"/>
        <v>0</v>
      </c>
      <c r="AR255" s="69">
        <f t="shared" si="152"/>
        <v>0</v>
      </c>
      <c r="AS255" s="69">
        <f t="shared" si="152"/>
        <v>0</v>
      </c>
      <c r="AT255" s="69">
        <f t="shared" si="152"/>
        <v>0</v>
      </c>
      <c r="AU255" s="69">
        <f t="shared" si="152"/>
        <v>0</v>
      </c>
      <c r="AV255" s="69">
        <f t="shared" si="152"/>
        <v>0</v>
      </c>
      <c r="AW255" s="69">
        <f t="shared" si="152"/>
        <v>0</v>
      </c>
      <c r="AX255" s="69">
        <f t="shared" si="152"/>
        <v>0</v>
      </c>
      <c r="AY255" s="69">
        <f t="shared" si="152"/>
        <v>0</v>
      </c>
      <c r="AZ255" s="69">
        <f t="shared" si="152"/>
        <v>0</v>
      </c>
      <c r="BA255" s="69">
        <f t="shared" si="152"/>
        <v>0</v>
      </c>
      <c r="BB255" s="69">
        <f t="shared" si="152"/>
        <v>0</v>
      </c>
      <c r="BC255" s="69">
        <f t="shared" si="152"/>
        <v>0</v>
      </c>
      <c r="BD255" s="69">
        <f t="shared" si="152"/>
        <v>0</v>
      </c>
      <c r="BE255" s="69">
        <f t="shared" si="152"/>
        <v>0</v>
      </c>
    </row>
    <row r="256" spans="1:57" ht="12.75">
      <c r="A256" s="57" t="s">
        <v>140</v>
      </c>
      <c r="B256" s="68">
        <f aca="true" t="shared" si="153" ref="B256:AG256">SUM(B254:B255)</f>
        <v>0.046</v>
      </c>
      <c r="C256" s="68">
        <f t="shared" si="153"/>
        <v>0.046</v>
      </c>
      <c r="D256" s="68">
        <f t="shared" si="153"/>
        <v>0.046</v>
      </c>
      <c r="E256" s="68">
        <f t="shared" si="153"/>
        <v>0.046</v>
      </c>
      <c r="F256" s="68">
        <f t="shared" si="153"/>
        <v>0.046</v>
      </c>
      <c r="G256" s="68">
        <f t="shared" si="153"/>
        <v>0.046</v>
      </c>
      <c r="H256" s="68">
        <f t="shared" si="153"/>
        <v>0.046</v>
      </c>
      <c r="I256" s="68">
        <f t="shared" si="153"/>
        <v>0.046</v>
      </c>
      <c r="J256" s="68">
        <f t="shared" si="153"/>
        <v>0.046</v>
      </c>
      <c r="K256" s="68">
        <f t="shared" si="153"/>
        <v>0.046</v>
      </c>
      <c r="L256" s="68">
        <f t="shared" si="153"/>
        <v>0.046</v>
      </c>
      <c r="M256" s="68">
        <f t="shared" si="153"/>
        <v>0.046</v>
      </c>
      <c r="N256" s="68">
        <f t="shared" si="153"/>
        <v>0.046</v>
      </c>
      <c r="O256" s="68">
        <f t="shared" si="153"/>
        <v>0.046</v>
      </c>
      <c r="P256" s="68">
        <f t="shared" si="153"/>
        <v>0.046</v>
      </c>
      <c r="Q256" s="68">
        <f t="shared" si="153"/>
        <v>0.046</v>
      </c>
      <c r="R256" s="68">
        <f t="shared" si="153"/>
        <v>0.046</v>
      </c>
      <c r="S256" s="68">
        <f t="shared" si="153"/>
        <v>0.046</v>
      </c>
      <c r="T256" s="68">
        <f t="shared" si="153"/>
        <v>0.046</v>
      </c>
      <c r="U256" s="68">
        <f t="shared" si="153"/>
        <v>0.046</v>
      </c>
      <c r="V256" s="68">
        <f t="shared" si="153"/>
        <v>0.046</v>
      </c>
      <c r="W256" s="68">
        <f t="shared" si="153"/>
        <v>0.046</v>
      </c>
      <c r="X256" s="68">
        <f t="shared" si="153"/>
        <v>0.046</v>
      </c>
      <c r="Y256" s="68">
        <f t="shared" si="153"/>
        <v>0.046</v>
      </c>
      <c r="Z256" s="68">
        <f t="shared" si="153"/>
        <v>0.046</v>
      </c>
      <c r="AA256" s="68">
        <f t="shared" si="153"/>
        <v>0.046</v>
      </c>
      <c r="AB256" s="68">
        <f t="shared" si="153"/>
        <v>0.046</v>
      </c>
      <c r="AC256" s="68">
        <f t="shared" si="153"/>
        <v>0.046</v>
      </c>
      <c r="AD256" s="68">
        <f t="shared" si="153"/>
        <v>0.046</v>
      </c>
      <c r="AE256" s="68">
        <f t="shared" si="153"/>
        <v>0.046</v>
      </c>
      <c r="AF256" s="68">
        <f t="shared" si="153"/>
        <v>0.046</v>
      </c>
      <c r="AG256" s="68">
        <f t="shared" si="153"/>
        <v>0.046</v>
      </c>
      <c r="AH256" s="68">
        <f aca="true" t="shared" si="154" ref="AH256:BE256">SUM(AH254:AH255)</f>
        <v>0.046</v>
      </c>
      <c r="AI256" s="68">
        <f t="shared" si="154"/>
        <v>0.046</v>
      </c>
      <c r="AJ256" s="68">
        <f t="shared" si="154"/>
        <v>0.046</v>
      </c>
      <c r="AK256" s="68">
        <f t="shared" si="154"/>
        <v>0.046</v>
      </c>
      <c r="AL256" s="68">
        <f t="shared" si="154"/>
        <v>0.046</v>
      </c>
      <c r="AM256" s="68">
        <f t="shared" si="154"/>
        <v>0.046</v>
      </c>
      <c r="AN256" s="68">
        <f t="shared" si="154"/>
        <v>0.046</v>
      </c>
      <c r="AO256" s="68">
        <f t="shared" si="154"/>
        <v>0.046</v>
      </c>
      <c r="AP256" s="68">
        <f t="shared" si="154"/>
        <v>0.046</v>
      </c>
      <c r="AQ256" s="68">
        <f t="shared" si="154"/>
        <v>0.046</v>
      </c>
      <c r="AR256" s="68">
        <f t="shared" si="154"/>
        <v>0.046</v>
      </c>
      <c r="AS256" s="68">
        <f t="shared" si="154"/>
        <v>0.046</v>
      </c>
      <c r="AT256" s="68">
        <f t="shared" si="154"/>
        <v>0.046</v>
      </c>
      <c r="AU256" s="68">
        <f t="shared" si="154"/>
        <v>0.046</v>
      </c>
      <c r="AV256" s="68">
        <f t="shared" si="154"/>
        <v>0.046</v>
      </c>
      <c r="AW256" s="68">
        <f t="shared" si="154"/>
        <v>0.071</v>
      </c>
      <c r="AX256" s="68">
        <f t="shared" si="154"/>
        <v>0.071</v>
      </c>
      <c r="AY256" s="68">
        <f t="shared" si="154"/>
        <v>0.071</v>
      </c>
      <c r="AZ256" s="68">
        <f t="shared" si="154"/>
        <v>0.071</v>
      </c>
      <c r="BA256" s="68">
        <f t="shared" si="154"/>
        <v>0.071</v>
      </c>
      <c r="BB256" s="68">
        <f t="shared" si="154"/>
        <v>0.071</v>
      </c>
      <c r="BC256" s="68">
        <f t="shared" si="154"/>
        <v>0.071</v>
      </c>
      <c r="BD256" s="68">
        <f t="shared" si="154"/>
        <v>0.071</v>
      </c>
      <c r="BE256" s="68">
        <f t="shared" si="154"/>
        <v>0.071</v>
      </c>
    </row>
    <row r="257" spans="1:57" ht="13.5" thickBot="1">
      <c r="A257" s="59" t="s">
        <v>141</v>
      </c>
      <c r="B257" s="67">
        <f>$B$29</f>
        <v>1</v>
      </c>
      <c r="C257" s="67">
        <f aca="true" t="shared" si="155" ref="C257:BE257">$B$29</f>
        <v>1</v>
      </c>
      <c r="D257" s="67">
        <f t="shared" si="155"/>
        <v>1</v>
      </c>
      <c r="E257" s="67">
        <f t="shared" si="155"/>
        <v>1</v>
      </c>
      <c r="F257" s="67">
        <f t="shared" si="155"/>
        <v>1</v>
      </c>
      <c r="G257" s="67">
        <f t="shared" si="155"/>
        <v>1</v>
      </c>
      <c r="H257" s="67">
        <f t="shared" si="155"/>
        <v>1</v>
      </c>
      <c r="I257" s="67">
        <f t="shared" si="155"/>
        <v>1</v>
      </c>
      <c r="J257" s="67">
        <f t="shared" si="155"/>
        <v>1</v>
      </c>
      <c r="K257" s="67">
        <f t="shared" si="155"/>
        <v>1</v>
      </c>
      <c r="L257" s="67">
        <f t="shared" si="155"/>
        <v>1</v>
      </c>
      <c r="M257" s="67">
        <f t="shared" si="155"/>
        <v>1</v>
      </c>
      <c r="N257" s="67">
        <f t="shared" si="155"/>
        <v>1</v>
      </c>
      <c r="O257" s="67">
        <f t="shared" si="155"/>
        <v>1</v>
      </c>
      <c r="P257" s="67">
        <f t="shared" si="155"/>
        <v>1</v>
      </c>
      <c r="Q257" s="67">
        <f t="shared" si="155"/>
        <v>1</v>
      </c>
      <c r="R257" s="67">
        <f t="shared" si="155"/>
        <v>1</v>
      </c>
      <c r="S257" s="67">
        <f t="shared" si="155"/>
        <v>1</v>
      </c>
      <c r="T257" s="67">
        <f t="shared" si="155"/>
        <v>1</v>
      </c>
      <c r="U257" s="67">
        <f t="shared" si="155"/>
        <v>1</v>
      </c>
      <c r="V257" s="67">
        <f t="shared" si="155"/>
        <v>1</v>
      </c>
      <c r="W257" s="67">
        <f t="shared" si="155"/>
        <v>1</v>
      </c>
      <c r="X257" s="67">
        <f t="shared" si="155"/>
        <v>1</v>
      </c>
      <c r="Y257" s="67">
        <f t="shared" si="155"/>
        <v>1</v>
      </c>
      <c r="Z257" s="67">
        <f t="shared" si="155"/>
        <v>1</v>
      </c>
      <c r="AA257" s="67">
        <f t="shared" si="155"/>
        <v>1</v>
      </c>
      <c r="AB257" s="67">
        <f t="shared" si="155"/>
        <v>1</v>
      </c>
      <c r="AC257" s="67">
        <f t="shared" si="155"/>
        <v>1</v>
      </c>
      <c r="AD257" s="67">
        <f t="shared" si="155"/>
        <v>1</v>
      </c>
      <c r="AE257" s="67">
        <f t="shared" si="155"/>
        <v>1</v>
      </c>
      <c r="AF257" s="67">
        <f t="shared" si="155"/>
        <v>1</v>
      </c>
      <c r="AG257" s="67">
        <f t="shared" si="155"/>
        <v>1</v>
      </c>
      <c r="AH257" s="67">
        <f t="shared" si="155"/>
        <v>1</v>
      </c>
      <c r="AI257" s="67">
        <f t="shared" si="155"/>
        <v>1</v>
      </c>
      <c r="AJ257" s="67">
        <f t="shared" si="155"/>
        <v>1</v>
      </c>
      <c r="AK257" s="67">
        <f t="shared" si="155"/>
        <v>1</v>
      </c>
      <c r="AL257" s="67">
        <f t="shared" si="155"/>
        <v>1</v>
      </c>
      <c r="AM257" s="67">
        <f t="shared" si="155"/>
        <v>1</v>
      </c>
      <c r="AN257" s="67">
        <f t="shared" si="155"/>
        <v>1</v>
      </c>
      <c r="AO257" s="67">
        <f t="shared" si="155"/>
        <v>1</v>
      </c>
      <c r="AP257" s="67">
        <f t="shared" si="155"/>
        <v>1</v>
      </c>
      <c r="AQ257" s="67">
        <f t="shared" si="155"/>
        <v>1</v>
      </c>
      <c r="AR257" s="67">
        <f t="shared" si="155"/>
        <v>1</v>
      </c>
      <c r="AS257" s="67">
        <f t="shared" si="155"/>
        <v>1</v>
      </c>
      <c r="AT257" s="67">
        <f t="shared" si="155"/>
        <v>1</v>
      </c>
      <c r="AU257" s="67">
        <f t="shared" si="155"/>
        <v>1</v>
      </c>
      <c r="AV257" s="67">
        <f t="shared" si="155"/>
        <v>1</v>
      </c>
      <c r="AW257" s="67">
        <f t="shared" si="155"/>
        <v>1</v>
      </c>
      <c r="AX257" s="67">
        <f t="shared" si="155"/>
        <v>1</v>
      </c>
      <c r="AY257" s="67">
        <f t="shared" si="155"/>
        <v>1</v>
      </c>
      <c r="AZ257" s="67">
        <f t="shared" si="155"/>
        <v>1</v>
      </c>
      <c r="BA257" s="67">
        <f t="shared" si="155"/>
        <v>1</v>
      </c>
      <c r="BB257" s="67">
        <f t="shared" si="155"/>
        <v>1</v>
      </c>
      <c r="BC257" s="67">
        <f t="shared" si="155"/>
        <v>1</v>
      </c>
      <c r="BD257" s="67">
        <f t="shared" si="155"/>
        <v>1</v>
      </c>
      <c r="BE257" s="67">
        <f t="shared" si="155"/>
        <v>1</v>
      </c>
    </row>
    <row r="258" spans="1:57" ht="12.75">
      <c r="A258" s="57" t="s">
        <v>142</v>
      </c>
      <c r="B258" s="66">
        <f aca="true" t="shared" si="156" ref="B258:AG258">B256*B257</f>
        <v>0.046</v>
      </c>
      <c r="C258" s="66">
        <f t="shared" si="156"/>
        <v>0.046</v>
      </c>
      <c r="D258" s="66">
        <f t="shared" si="156"/>
        <v>0.046</v>
      </c>
      <c r="E258" s="66">
        <f t="shared" si="156"/>
        <v>0.046</v>
      </c>
      <c r="F258" s="66">
        <f t="shared" si="156"/>
        <v>0.046</v>
      </c>
      <c r="G258" s="66">
        <f t="shared" si="156"/>
        <v>0.046</v>
      </c>
      <c r="H258" s="66">
        <f t="shared" si="156"/>
        <v>0.046</v>
      </c>
      <c r="I258" s="66">
        <f t="shared" si="156"/>
        <v>0.046</v>
      </c>
      <c r="J258" s="66">
        <f t="shared" si="156"/>
        <v>0.046</v>
      </c>
      <c r="K258" s="66">
        <f t="shared" si="156"/>
        <v>0.046</v>
      </c>
      <c r="L258" s="66">
        <f t="shared" si="156"/>
        <v>0.046</v>
      </c>
      <c r="M258" s="66">
        <f t="shared" si="156"/>
        <v>0.046</v>
      </c>
      <c r="N258" s="66">
        <f t="shared" si="156"/>
        <v>0.046</v>
      </c>
      <c r="O258" s="66">
        <f t="shared" si="156"/>
        <v>0.046</v>
      </c>
      <c r="P258" s="66">
        <f t="shared" si="156"/>
        <v>0.046</v>
      </c>
      <c r="Q258" s="66">
        <f t="shared" si="156"/>
        <v>0.046</v>
      </c>
      <c r="R258" s="66">
        <f t="shared" si="156"/>
        <v>0.046</v>
      </c>
      <c r="S258" s="66">
        <f t="shared" si="156"/>
        <v>0.046</v>
      </c>
      <c r="T258" s="66">
        <f t="shared" si="156"/>
        <v>0.046</v>
      </c>
      <c r="U258" s="66">
        <f t="shared" si="156"/>
        <v>0.046</v>
      </c>
      <c r="V258" s="66">
        <f t="shared" si="156"/>
        <v>0.046</v>
      </c>
      <c r="W258" s="66">
        <f t="shared" si="156"/>
        <v>0.046</v>
      </c>
      <c r="X258" s="66">
        <f t="shared" si="156"/>
        <v>0.046</v>
      </c>
      <c r="Y258" s="66">
        <f t="shared" si="156"/>
        <v>0.046</v>
      </c>
      <c r="Z258" s="66">
        <f t="shared" si="156"/>
        <v>0.046</v>
      </c>
      <c r="AA258" s="66">
        <f t="shared" si="156"/>
        <v>0.046</v>
      </c>
      <c r="AB258" s="66">
        <f t="shared" si="156"/>
        <v>0.046</v>
      </c>
      <c r="AC258" s="66">
        <f t="shared" si="156"/>
        <v>0.046</v>
      </c>
      <c r="AD258" s="66">
        <f t="shared" si="156"/>
        <v>0.046</v>
      </c>
      <c r="AE258" s="66">
        <f t="shared" si="156"/>
        <v>0.046</v>
      </c>
      <c r="AF258" s="66">
        <f t="shared" si="156"/>
        <v>0.046</v>
      </c>
      <c r="AG258" s="66">
        <f t="shared" si="156"/>
        <v>0.046</v>
      </c>
      <c r="AH258" s="66">
        <f aca="true" t="shared" si="157" ref="AH258:BE258">AH256*AH257</f>
        <v>0.046</v>
      </c>
      <c r="AI258" s="66">
        <f t="shared" si="157"/>
        <v>0.046</v>
      </c>
      <c r="AJ258" s="66">
        <f t="shared" si="157"/>
        <v>0.046</v>
      </c>
      <c r="AK258" s="66">
        <f t="shared" si="157"/>
        <v>0.046</v>
      </c>
      <c r="AL258" s="66">
        <f t="shared" si="157"/>
        <v>0.046</v>
      </c>
      <c r="AM258" s="66">
        <f t="shared" si="157"/>
        <v>0.046</v>
      </c>
      <c r="AN258" s="66">
        <f t="shared" si="157"/>
        <v>0.046</v>
      </c>
      <c r="AO258" s="66">
        <f t="shared" si="157"/>
        <v>0.046</v>
      </c>
      <c r="AP258" s="66">
        <f t="shared" si="157"/>
        <v>0.046</v>
      </c>
      <c r="AQ258" s="66">
        <f t="shared" si="157"/>
        <v>0.046</v>
      </c>
      <c r="AR258" s="66">
        <f t="shared" si="157"/>
        <v>0.046</v>
      </c>
      <c r="AS258" s="66">
        <f t="shared" si="157"/>
        <v>0.046</v>
      </c>
      <c r="AT258" s="66">
        <f t="shared" si="157"/>
        <v>0.046</v>
      </c>
      <c r="AU258" s="66">
        <f t="shared" si="157"/>
        <v>0.046</v>
      </c>
      <c r="AV258" s="66">
        <f t="shared" si="157"/>
        <v>0.046</v>
      </c>
      <c r="AW258" s="66">
        <f t="shared" si="157"/>
        <v>0.071</v>
      </c>
      <c r="AX258" s="66">
        <f t="shared" si="157"/>
        <v>0.071</v>
      </c>
      <c r="AY258" s="66">
        <f t="shared" si="157"/>
        <v>0.071</v>
      </c>
      <c r="AZ258" s="66">
        <f t="shared" si="157"/>
        <v>0.071</v>
      </c>
      <c r="BA258" s="66">
        <f t="shared" si="157"/>
        <v>0.071</v>
      </c>
      <c r="BB258" s="66">
        <f t="shared" si="157"/>
        <v>0.071</v>
      </c>
      <c r="BC258" s="66">
        <f t="shared" si="157"/>
        <v>0.071</v>
      </c>
      <c r="BD258" s="66">
        <f t="shared" si="157"/>
        <v>0.071</v>
      </c>
      <c r="BE258" s="66">
        <f t="shared" si="157"/>
        <v>0.071</v>
      </c>
    </row>
    <row r="260" spans="1:57" ht="12.75">
      <c r="A260" s="57" t="s">
        <v>143</v>
      </c>
      <c r="B260" s="56">
        <f>B252/(1-B258)</f>
        <v>3402.2536687631027</v>
      </c>
      <c r="C260" s="56">
        <f>C252/(1-C258)</f>
        <v>3540.440251572329</v>
      </c>
      <c r="D260" s="56">
        <f>D252/(1-D258)</f>
        <v>3686.250733752618</v>
      </c>
      <c r="E260" s="56">
        <f>E252/(1-E258)</f>
        <v>3829.9271781970638</v>
      </c>
      <c r="F260" s="56">
        <f aca="true" t="shared" si="158" ref="F260:BE260">F252/(1-F258)</f>
        <v>3982.7049781132105</v>
      </c>
      <c r="G260" s="56">
        <f t="shared" si="158"/>
        <v>4145.367474931659</v>
      </c>
      <c r="H260" s="56">
        <f t="shared" si="158"/>
        <v>4308.2471634467465</v>
      </c>
      <c r="I260" s="56">
        <f t="shared" si="158"/>
        <v>4482.673486043318</v>
      </c>
      <c r="J260" s="56">
        <f t="shared" si="158"/>
        <v>4659.045415002873</v>
      </c>
      <c r="K260" s="56">
        <f t="shared" si="158"/>
        <v>4848.7615292969085</v>
      </c>
      <c r="L260" s="56">
        <f t="shared" si="158"/>
        <v>5042.292703257048</v>
      </c>
      <c r="M260" s="56">
        <f t="shared" si="158"/>
        <v>5240.630113693405</v>
      </c>
      <c r="N260" s="56">
        <f t="shared" si="158"/>
        <v>5455.286764782024</v>
      </c>
      <c r="O260" s="56">
        <f t="shared" si="158"/>
        <v>5676.852533067228</v>
      </c>
      <c r="P260" s="56">
        <f t="shared" si="158"/>
        <v>5906.442357660362</v>
      </c>
      <c r="Q260" s="56">
        <f t="shared" si="158"/>
        <v>6145.215775237215</v>
      </c>
      <c r="R260" s="56">
        <f t="shared" si="158"/>
        <v>6394.378703940629</v>
      </c>
      <c r="S260" s="56">
        <f t="shared" si="158"/>
        <v>6655.185298639126</v>
      </c>
      <c r="T260" s="56">
        <f t="shared" si="158"/>
        <v>6918.457700102521</v>
      </c>
      <c r="U260" s="56">
        <f t="shared" si="158"/>
        <v>7196.0345825300965</v>
      </c>
      <c r="V260" s="56">
        <f t="shared" si="158"/>
        <v>7478.8445192904155</v>
      </c>
      <c r="W260" s="56">
        <f t="shared" si="158"/>
        <v>7778.836874485522</v>
      </c>
      <c r="X260" s="56">
        <f t="shared" si="158"/>
        <v>8087.055338982756</v>
      </c>
      <c r="Y260" s="56">
        <f t="shared" si="158"/>
        <v>8415.568999082949</v>
      </c>
      <c r="Z260" s="56">
        <f t="shared" si="158"/>
        <v>8755.546056740193</v>
      </c>
      <c r="AA260" s="56">
        <f t="shared" si="158"/>
        <v>9108.702909491987</v>
      </c>
      <c r="AB260" s="56">
        <f t="shared" si="158"/>
        <v>9476.824610777321</v>
      </c>
      <c r="AC260" s="56">
        <f t="shared" si="158"/>
        <v>9851.285435879283</v>
      </c>
      <c r="AD260" s="56">
        <f t="shared" si="158"/>
        <v>10244.498278890971</v>
      </c>
      <c r="AE260" s="56">
        <f t="shared" si="158"/>
        <v>10658.471082164013</v>
      </c>
      <c r="AF260" s="56">
        <f t="shared" si="158"/>
        <v>11084.809925450569</v>
      </c>
      <c r="AG260" s="56">
        <f t="shared" si="158"/>
        <v>11525.686599198149</v>
      </c>
      <c r="AH260" s="56">
        <f t="shared" si="158"/>
        <v>11983.359765472163</v>
      </c>
      <c r="AI260" s="56">
        <f t="shared" si="158"/>
        <v>12460.178432820609</v>
      </c>
      <c r="AJ260" s="56">
        <f t="shared" si="158"/>
        <v>12958.585570133437</v>
      </c>
      <c r="AK260" s="56">
        <f t="shared" si="158"/>
        <v>13481.12186505617</v>
      </c>
      <c r="AL260" s="56">
        <f t="shared" si="158"/>
        <v>14019.947452446668</v>
      </c>
      <c r="AM260" s="56">
        <f t="shared" si="158"/>
        <v>14577.810340062364</v>
      </c>
      <c r="AN260" s="56">
        <f t="shared" si="158"/>
        <v>15157.56845597094</v>
      </c>
      <c r="AO260" s="56">
        <f t="shared" si="158"/>
        <v>15762.194045362834</v>
      </c>
      <c r="AP260" s="56">
        <f t="shared" si="158"/>
        <v>16394.77824323602</v>
      </c>
      <c r="AQ260" s="56">
        <f t="shared" si="158"/>
        <v>17048.05364969502</v>
      </c>
      <c r="AR260" s="56">
        <f t="shared" si="158"/>
        <v>17725.363636353675</v>
      </c>
      <c r="AS260" s="56">
        <f t="shared" si="158"/>
        <v>18430.18530969044</v>
      </c>
      <c r="AT260" s="56">
        <f t="shared" si="158"/>
        <v>19166.134860442868</v>
      </c>
      <c r="AU260" s="56">
        <f t="shared" si="158"/>
        <v>19936.973126977966</v>
      </c>
      <c r="AV260" s="56">
        <f t="shared" si="158"/>
        <v>20736.129200904063</v>
      </c>
      <c r="AW260" s="56">
        <f t="shared" si="158"/>
        <v>22148.0709881259</v>
      </c>
      <c r="AX260" s="56">
        <f t="shared" si="158"/>
        <v>23028.826981579907</v>
      </c>
      <c r="AY260" s="56">
        <f t="shared" si="158"/>
        <v>23951.702342866793</v>
      </c>
      <c r="AZ260" s="56">
        <f t="shared" si="158"/>
        <v>24910.6315775933</v>
      </c>
      <c r="BA260" s="56">
        <f t="shared" si="158"/>
        <v>25910.501404744402</v>
      </c>
      <c r="BB260" s="56">
        <f t="shared" si="158"/>
        <v>26945.629749416403</v>
      </c>
      <c r="BC260" s="56">
        <f t="shared" si="158"/>
        <v>28021.302086863485</v>
      </c>
      <c r="BD260" s="56">
        <f t="shared" si="158"/>
        <v>29143.015311349838</v>
      </c>
      <c r="BE260" s="56">
        <f t="shared" si="158"/>
        <v>30305.72193026243</v>
      </c>
    </row>
    <row r="261" spans="1:57" ht="13.5" thickBot="1">
      <c r="A261" s="57" t="s">
        <v>144</v>
      </c>
      <c r="B261" s="70">
        <f>-B250-B251</f>
        <v>10850</v>
      </c>
      <c r="C261" s="70">
        <f>-C250-C251</f>
        <v>11282</v>
      </c>
      <c r="D261" s="70">
        <f>-D250-D251</f>
        <v>11729.28</v>
      </c>
      <c r="E261" s="70">
        <f>-E250-E251</f>
        <v>12202.0512</v>
      </c>
      <c r="F261" s="70">
        <f aca="true" t="shared" si="159" ref="F261:BE261">-F250-F251</f>
        <v>12690.533248</v>
      </c>
      <c r="G261" s="70">
        <f t="shared" si="159"/>
        <v>13194.954577920002</v>
      </c>
      <c r="H261" s="70">
        <f t="shared" si="159"/>
        <v>13725.5527610368</v>
      </c>
      <c r="I261" s="70">
        <f t="shared" si="159"/>
        <v>14272.574871478273</v>
      </c>
      <c r="J261" s="70">
        <f t="shared" si="159"/>
        <v>14846.277866337405</v>
      </c>
      <c r="K261" s="70">
        <f t="shared" si="159"/>
        <v>15436.9289809909</v>
      </c>
      <c r="L261" s="70">
        <f t="shared" si="159"/>
        <v>16054.806140230536</v>
      </c>
      <c r="M261" s="70">
        <f t="shared" si="159"/>
        <v>16700.198385839758</v>
      </c>
      <c r="N261" s="70">
        <f t="shared" si="159"/>
        <v>17363.40632127335</v>
      </c>
      <c r="O261" s="70">
        <f t="shared" si="159"/>
        <v>18054.742574124284</v>
      </c>
      <c r="P261" s="70">
        <f t="shared" si="159"/>
        <v>18774.532277089253</v>
      </c>
      <c r="Q261" s="70">
        <f t="shared" si="159"/>
        <v>19523.113568172823</v>
      </c>
      <c r="R261" s="70">
        <f t="shared" si="159"/>
        <v>20300.83811089974</v>
      </c>
      <c r="S261" s="70">
        <f t="shared" si="159"/>
        <v>21108.071635335727</v>
      </c>
      <c r="T261" s="70">
        <f t="shared" si="159"/>
        <v>21955.194500749156</v>
      </c>
      <c r="U261" s="70">
        <f t="shared" si="159"/>
        <v>22832.602280779123</v>
      </c>
      <c r="V261" s="70">
        <f t="shared" si="159"/>
        <v>23750.70637201029</v>
      </c>
      <c r="W261" s="70">
        <f t="shared" si="159"/>
        <v>24699.9346268907</v>
      </c>
      <c r="X261" s="70">
        <f t="shared" si="159"/>
        <v>25690.732011966327</v>
      </c>
      <c r="Y261" s="70">
        <f t="shared" si="159"/>
        <v>26713.56129244498</v>
      </c>
      <c r="Z261" s="70">
        <f t="shared" si="159"/>
        <v>27778.90374414278</v>
      </c>
      <c r="AA261" s="70">
        <f t="shared" si="159"/>
        <v>28887.259893908493</v>
      </c>
      <c r="AB261" s="70">
        <f t="shared" si="159"/>
        <v>30039.15028966483</v>
      </c>
      <c r="AC261" s="70">
        <f t="shared" si="159"/>
        <v>31245.116301251426</v>
      </c>
      <c r="AD261" s="70">
        <f t="shared" si="159"/>
        <v>32495.720953301483</v>
      </c>
      <c r="AE261" s="70">
        <f t="shared" si="159"/>
        <v>33791.54979143354</v>
      </c>
      <c r="AF261" s="70">
        <f t="shared" si="159"/>
        <v>35143.21178309088</v>
      </c>
      <c r="AG261" s="70">
        <f t="shared" si="159"/>
        <v>36551.34025441452</v>
      </c>
      <c r="AH261" s="70">
        <f t="shared" si="159"/>
        <v>38016.5938645911</v>
      </c>
      <c r="AI261" s="70">
        <f t="shared" si="159"/>
        <v>39539.657619174744</v>
      </c>
      <c r="AJ261" s="70">
        <f t="shared" si="159"/>
        <v>41121.243923941736</v>
      </c>
      <c r="AK261" s="70">
        <f t="shared" si="159"/>
        <v>42762.09368089941</v>
      </c>
      <c r="AL261" s="70">
        <f t="shared" si="159"/>
        <v>44472.97742813539</v>
      </c>
      <c r="AM261" s="70">
        <f t="shared" si="159"/>
        <v>46254.696525260806</v>
      </c>
      <c r="AN261" s="70">
        <f t="shared" si="159"/>
        <v>48108.084386271235</v>
      </c>
      <c r="AO261" s="70">
        <f t="shared" si="159"/>
        <v>50034.00776172208</v>
      </c>
      <c r="AP261" s="70">
        <f t="shared" si="159"/>
        <v>52033.36807219097</v>
      </c>
      <c r="AQ261" s="70">
        <f t="shared" si="159"/>
        <v>54117.10279507861</v>
      </c>
      <c r="AR261" s="70">
        <f t="shared" si="159"/>
        <v>56286.186906881754</v>
      </c>
      <c r="AS261" s="70">
        <f t="shared" si="159"/>
        <v>58541.63438315703</v>
      </c>
      <c r="AT261" s="70">
        <f t="shared" si="159"/>
        <v>60884.4997584833</v>
      </c>
      <c r="AU261" s="70">
        <f t="shared" si="159"/>
        <v>63315.87974882264</v>
      </c>
      <c r="AV261" s="70">
        <f t="shared" si="159"/>
        <v>65846.91493877555</v>
      </c>
      <c r="AW261" s="70">
        <f t="shared" si="159"/>
        <v>68478.79153632656</v>
      </c>
      <c r="AX261" s="70">
        <f t="shared" si="159"/>
        <v>71222.74319777964</v>
      </c>
      <c r="AY261" s="70">
        <f t="shared" si="159"/>
        <v>74070.05292569082</v>
      </c>
      <c r="AZ261" s="70">
        <f t="shared" si="159"/>
        <v>77032.05504271845</v>
      </c>
      <c r="BA261" s="70">
        <f t="shared" si="159"/>
        <v>80110.13724442718</v>
      </c>
      <c r="BB261" s="70">
        <f t="shared" si="159"/>
        <v>83315.74273420428</v>
      </c>
      <c r="BC261" s="70">
        <f t="shared" si="159"/>
        <v>86650.37244357244</v>
      </c>
      <c r="BD261" s="70">
        <f t="shared" si="159"/>
        <v>90115.58734131535</v>
      </c>
      <c r="BE261" s="70">
        <f t="shared" si="159"/>
        <v>93723.01083496796</v>
      </c>
    </row>
    <row r="262" spans="1:57" ht="12.75">
      <c r="A262" s="40" t="s">
        <v>145</v>
      </c>
      <c r="B262" s="58">
        <f aca="true" t="shared" si="160" ref="B262:AG262">SUM(B260:B261)</f>
        <v>14252.253668763104</v>
      </c>
      <c r="C262" s="58">
        <f t="shared" si="160"/>
        <v>14822.440251572329</v>
      </c>
      <c r="D262" s="58">
        <f t="shared" si="160"/>
        <v>15415.53073375262</v>
      </c>
      <c r="E262" s="58">
        <f t="shared" si="160"/>
        <v>16031.978378197064</v>
      </c>
      <c r="F262" s="58">
        <f t="shared" si="160"/>
        <v>16673.23822611321</v>
      </c>
      <c r="G262" s="58">
        <f t="shared" si="160"/>
        <v>17340.32205285166</v>
      </c>
      <c r="H262" s="58">
        <f t="shared" si="160"/>
        <v>18033.79992448355</v>
      </c>
      <c r="I262" s="58">
        <f t="shared" si="160"/>
        <v>18755.248357521592</v>
      </c>
      <c r="J262" s="58">
        <f t="shared" si="160"/>
        <v>19505.32328134028</v>
      </c>
      <c r="K262" s="58">
        <f t="shared" si="160"/>
        <v>20285.690510287808</v>
      </c>
      <c r="L262" s="58">
        <f t="shared" si="160"/>
        <v>21097.098843487584</v>
      </c>
      <c r="M262" s="58">
        <f t="shared" si="160"/>
        <v>21940.828499533163</v>
      </c>
      <c r="N262" s="58">
        <f t="shared" si="160"/>
        <v>22818.693086055373</v>
      </c>
      <c r="O262" s="58">
        <f t="shared" si="160"/>
        <v>23731.59510719151</v>
      </c>
      <c r="P262" s="58">
        <f t="shared" si="160"/>
        <v>24680.974634749615</v>
      </c>
      <c r="Q262" s="58">
        <f t="shared" si="160"/>
        <v>25668.329343410038</v>
      </c>
      <c r="R262" s="58">
        <f t="shared" si="160"/>
        <v>26695.216814840365</v>
      </c>
      <c r="S262" s="58">
        <f t="shared" si="160"/>
        <v>27763.25693397485</v>
      </c>
      <c r="T262" s="58">
        <f t="shared" si="160"/>
        <v>28873.652200851677</v>
      </c>
      <c r="U262" s="58">
        <f t="shared" si="160"/>
        <v>30028.63686330922</v>
      </c>
      <c r="V262" s="58">
        <f t="shared" si="160"/>
        <v>31229.550891300703</v>
      </c>
      <c r="W262" s="58">
        <f t="shared" si="160"/>
        <v>32478.77150137622</v>
      </c>
      <c r="X262" s="58">
        <f t="shared" si="160"/>
        <v>33777.78735094908</v>
      </c>
      <c r="Y262" s="58">
        <f t="shared" si="160"/>
        <v>35129.13029152793</v>
      </c>
      <c r="Z262" s="58">
        <f t="shared" si="160"/>
        <v>36534.44980088297</v>
      </c>
      <c r="AA262" s="58">
        <f t="shared" si="160"/>
        <v>37995.96280340048</v>
      </c>
      <c r="AB262" s="58">
        <f t="shared" si="160"/>
        <v>39515.974900442154</v>
      </c>
      <c r="AC262" s="58">
        <f t="shared" si="160"/>
        <v>41096.40173713071</v>
      </c>
      <c r="AD262" s="58">
        <f t="shared" si="160"/>
        <v>42740.21923219245</v>
      </c>
      <c r="AE262" s="58">
        <f t="shared" si="160"/>
        <v>44450.020873597554</v>
      </c>
      <c r="AF262" s="58">
        <f t="shared" si="160"/>
        <v>46228.02170854145</v>
      </c>
      <c r="AG262" s="58">
        <f t="shared" si="160"/>
        <v>48077.02685361267</v>
      </c>
      <c r="AH262" s="58">
        <f aca="true" t="shared" si="161" ref="AH262:BE262">SUM(AH260:AH261)</f>
        <v>49999.95363006326</v>
      </c>
      <c r="AI262" s="58">
        <f t="shared" si="161"/>
        <v>51999.83605199536</v>
      </c>
      <c r="AJ262" s="58">
        <f t="shared" si="161"/>
        <v>54079.82949407517</v>
      </c>
      <c r="AK262" s="58">
        <f t="shared" si="161"/>
        <v>56243.21554595558</v>
      </c>
      <c r="AL262" s="58">
        <f t="shared" si="161"/>
        <v>58492.92488058205</v>
      </c>
      <c r="AM262" s="58">
        <f t="shared" si="161"/>
        <v>60832.50686532317</v>
      </c>
      <c r="AN262" s="58">
        <f t="shared" si="161"/>
        <v>63265.652842242176</v>
      </c>
      <c r="AO262" s="58">
        <f t="shared" si="161"/>
        <v>65796.20180708492</v>
      </c>
      <c r="AP262" s="58">
        <f t="shared" si="161"/>
        <v>68428.14631542699</v>
      </c>
      <c r="AQ262" s="58">
        <f t="shared" si="161"/>
        <v>71165.15644477363</v>
      </c>
      <c r="AR262" s="58">
        <f t="shared" si="161"/>
        <v>74011.55054323543</v>
      </c>
      <c r="AS262" s="58">
        <f t="shared" si="161"/>
        <v>76971.81969284746</v>
      </c>
      <c r="AT262" s="58">
        <f t="shared" si="161"/>
        <v>80050.63461892617</v>
      </c>
      <c r="AU262" s="58">
        <f t="shared" si="161"/>
        <v>83252.8528758006</v>
      </c>
      <c r="AV262" s="58">
        <f t="shared" si="161"/>
        <v>86583.04413967961</v>
      </c>
      <c r="AW262" s="58">
        <f t="shared" si="161"/>
        <v>90626.86252445246</v>
      </c>
      <c r="AX262" s="58">
        <f t="shared" si="161"/>
        <v>94251.57017935955</v>
      </c>
      <c r="AY262" s="58">
        <f t="shared" si="161"/>
        <v>98021.75526855761</v>
      </c>
      <c r="AZ262" s="58">
        <f t="shared" si="161"/>
        <v>101942.68662031175</v>
      </c>
      <c r="BA262" s="58">
        <f t="shared" si="161"/>
        <v>106020.63864917158</v>
      </c>
      <c r="BB262" s="58">
        <f t="shared" si="161"/>
        <v>110261.37248362068</v>
      </c>
      <c r="BC262" s="58">
        <f t="shared" si="161"/>
        <v>114671.67453043594</v>
      </c>
      <c r="BD262" s="58">
        <f t="shared" si="161"/>
        <v>119258.60265266518</v>
      </c>
      <c r="BE262" s="58">
        <f t="shared" si="161"/>
        <v>124028.7327652304</v>
      </c>
    </row>
    <row r="263" spans="1:57" ht="12.75">
      <c r="A263" s="57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</row>
    <row r="265" spans="1:57" ht="12.75">
      <c r="A265" s="40" t="str">
        <f aca="true" t="shared" si="162" ref="A265:E266">A40</f>
        <v>YEAR</v>
      </c>
      <c r="B265" s="71">
        <f t="shared" si="162"/>
        <v>39000.82673275463</v>
      </c>
      <c r="C265" s="71">
        <f t="shared" si="162"/>
        <v>39365.82673275463</v>
      </c>
      <c r="D265" s="71">
        <f t="shared" si="162"/>
        <v>39730.82673275463</v>
      </c>
      <c r="E265" s="71">
        <f t="shared" si="162"/>
        <v>40095.82673275463</v>
      </c>
      <c r="F265" s="71">
        <f aca="true" t="shared" si="163" ref="F265:BE265">F40</f>
        <v>40460.82673275463</v>
      </c>
      <c r="G265" s="71">
        <f t="shared" si="163"/>
        <v>40825.82673275463</v>
      </c>
      <c r="H265" s="71">
        <f t="shared" si="163"/>
        <v>41190.82673275463</v>
      </c>
      <c r="I265" s="71">
        <f t="shared" si="163"/>
        <v>41555.82673275463</v>
      </c>
      <c r="J265" s="71">
        <f t="shared" si="163"/>
        <v>41920.82673275463</v>
      </c>
      <c r="K265" s="71">
        <f t="shared" si="163"/>
        <v>42285.82673275463</v>
      </c>
      <c r="L265" s="71">
        <f t="shared" si="163"/>
        <v>42650.82673275463</v>
      </c>
      <c r="M265" s="71">
        <f t="shared" si="163"/>
        <v>43015.82673275463</v>
      </c>
      <c r="N265" s="71">
        <f t="shared" si="163"/>
        <v>43380.82673275463</v>
      </c>
      <c r="O265" s="71">
        <f t="shared" si="163"/>
        <v>43745.82673275463</v>
      </c>
      <c r="P265" s="71">
        <f t="shared" si="163"/>
        <v>44110.82673275463</v>
      </c>
      <c r="Q265" s="71">
        <f t="shared" si="163"/>
        <v>44475.82673275463</v>
      </c>
      <c r="R265" s="71">
        <f t="shared" si="163"/>
        <v>44840.82673275463</v>
      </c>
      <c r="S265" s="71">
        <f t="shared" si="163"/>
        <v>45205.82673275463</v>
      </c>
      <c r="T265" s="71">
        <f t="shared" si="163"/>
        <v>45570.82673275463</v>
      </c>
      <c r="U265" s="71">
        <f t="shared" si="163"/>
        <v>45935.82673275463</v>
      </c>
      <c r="V265" s="71">
        <f t="shared" si="163"/>
        <v>46300.82673275463</v>
      </c>
      <c r="W265" s="71">
        <f t="shared" si="163"/>
        <v>46665.82673275463</v>
      </c>
      <c r="X265" s="71">
        <f t="shared" si="163"/>
        <v>47030.82673275463</v>
      </c>
      <c r="Y265" s="71">
        <f t="shared" si="163"/>
        <v>47395.82673275463</v>
      </c>
      <c r="Z265" s="71">
        <f t="shared" si="163"/>
        <v>47760.82673275463</v>
      </c>
      <c r="AA265" s="71">
        <f t="shared" si="163"/>
        <v>48125.82673275463</v>
      </c>
      <c r="AB265" s="71">
        <f t="shared" si="163"/>
        <v>48490.82673275463</v>
      </c>
      <c r="AC265" s="71">
        <f t="shared" si="163"/>
        <v>48855.82673275463</v>
      </c>
      <c r="AD265" s="71">
        <f t="shared" si="163"/>
        <v>49220.82673275463</v>
      </c>
      <c r="AE265" s="71">
        <f t="shared" si="163"/>
        <v>49585.82673275463</v>
      </c>
      <c r="AF265" s="71">
        <f t="shared" si="163"/>
        <v>49950.82673275463</v>
      </c>
      <c r="AG265" s="71">
        <f t="shared" si="163"/>
        <v>50315.82673275463</v>
      </c>
      <c r="AH265" s="71">
        <f t="shared" si="163"/>
        <v>50680.82673275463</v>
      </c>
      <c r="AI265" s="71">
        <f t="shared" si="163"/>
        <v>51045.82673275463</v>
      </c>
      <c r="AJ265" s="71">
        <f t="shared" si="163"/>
        <v>51410.82673275463</v>
      </c>
      <c r="AK265" s="71">
        <f t="shared" si="163"/>
        <v>51775.82673275463</v>
      </c>
      <c r="AL265" s="71">
        <f t="shared" si="163"/>
        <v>52140.82673275463</v>
      </c>
      <c r="AM265" s="71">
        <f t="shared" si="163"/>
        <v>52505.82673275463</v>
      </c>
      <c r="AN265" s="71">
        <f t="shared" si="163"/>
        <v>52870.82673275463</v>
      </c>
      <c r="AO265" s="71">
        <f t="shared" si="163"/>
        <v>53235.82673275463</v>
      </c>
      <c r="AP265" s="71">
        <f t="shared" si="163"/>
        <v>53600.82673275463</v>
      </c>
      <c r="AQ265" s="71">
        <f t="shared" si="163"/>
        <v>53965.82673275463</v>
      </c>
      <c r="AR265" s="71">
        <f t="shared" si="163"/>
        <v>54330.82673275463</v>
      </c>
      <c r="AS265" s="71">
        <f t="shared" si="163"/>
        <v>54695.82673275463</v>
      </c>
      <c r="AT265" s="71">
        <f t="shared" si="163"/>
        <v>55060.82673275463</v>
      </c>
      <c r="AU265" s="71">
        <f t="shared" si="163"/>
        <v>55425.82673275463</v>
      </c>
      <c r="AV265" s="71">
        <f t="shared" si="163"/>
        <v>55790.82673275463</v>
      </c>
      <c r="AW265" s="71">
        <f t="shared" si="163"/>
        <v>56155.82673275463</v>
      </c>
      <c r="AX265" s="71">
        <f t="shared" si="163"/>
        <v>56520.82673275463</v>
      </c>
      <c r="AY265" s="71">
        <f t="shared" si="163"/>
        <v>56885.82673275463</v>
      </c>
      <c r="AZ265" s="71">
        <f t="shared" si="163"/>
        <v>57250.82673275463</v>
      </c>
      <c r="BA265" s="71">
        <f t="shared" si="163"/>
        <v>57615.82673275463</v>
      </c>
      <c r="BB265" s="71">
        <f t="shared" si="163"/>
        <v>57980.82673275463</v>
      </c>
      <c r="BC265" s="71">
        <f t="shared" si="163"/>
        <v>58345.82673275463</v>
      </c>
      <c r="BD265" s="71">
        <f t="shared" si="163"/>
        <v>58710.82673275463</v>
      </c>
      <c r="BE265" s="71">
        <f t="shared" si="163"/>
        <v>59075.82673275463</v>
      </c>
    </row>
    <row r="266" spans="1:57" ht="12.75">
      <c r="A266" s="40" t="str">
        <f t="shared" si="162"/>
        <v>Age</v>
      </c>
      <c r="B266">
        <f t="shared" si="162"/>
        <v>25</v>
      </c>
      <c r="C266">
        <f t="shared" si="162"/>
        <v>26</v>
      </c>
      <c r="D266">
        <f t="shared" si="162"/>
        <v>27</v>
      </c>
      <c r="E266">
        <f t="shared" si="162"/>
        <v>28</v>
      </c>
      <c r="F266">
        <f aca="true" t="shared" si="164" ref="F266:BE266">F41</f>
        <v>29</v>
      </c>
      <c r="G266">
        <f t="shared" si="164"/>
        <v>30</v>
      </c>
      <c r="H266">
        <f t="shared" si="164"/>
        <v>31</v>
      </c>
      <c r="I266">
        <f t="shared" si="164"/>
        <v>32</v>
      </c>
      <c r="J266">
        <f t="shared" si="164"/>
        <v>33</v>
      </c>
      <c r="K266">
        <f t="shared" si="164"/>
        <v>34</v>
      </c>
      <c r="L266">
        <f t="shared" si="164"/>
        <v>35</v>
      </c>
      <c r="M266">
        <f t="shared" si="164"/>
        <v>36</v>
      </c>
      <c r="N266">
        <f t="shared" si="164"/>
        <v>37</v>
      </c>
      <c r="O266">
        <f t="shared" si="164"/>
        <v>38</v>
      </c>
      <c r="P266">
        <f t="shared" si="164"/>
        <v>39</v>
      </c>
      <c r="Q266">
        <f t="shared" si="164"/>
        <v>40</v>
      </c>
      <c r="R266">
        <f t="shared" si="164"/>
        <v>41</v>
      </c>
      <c r="S266">
        <f t="shared" si="164"/>
        <v>42</v>
      </c>
      <c r="T266">
        <f t="shared" si="164"/>
        <v>43</v>
      </c>
      <c r="U266">
        <f t="shared" si="164"/>
        <v>44</v>
      </c>
      <c r="V266">
        <f t="shared" si="164"/>
        <v>45</v>
      </c>
      <c r="W266">
        <f t="shared" si="164"/>
        <v>46</v>
      </c>
      <c r="X266">
        <f t="shared" si="164"/>
        <v>47</v>
      </c>
      <c r="Y266">
        <f t="shared" si="164"/>
        <v>48</v>
      </c>
      <c r="Z266">
        <f t="shared" si="164"/>
        <v>49</v>
      </c>
      <c r="AA266">
        <f t="shared" si="164"/>
        <v>50</v>
      </c>
      <c r="AB266">
        <f t="shared" si="164"/>
        <v>51</v>
      </c>
      <c r="AC266">
        <f t="shared" si="164"/>
        <v>52</v>
      </c>
      <c r="AD266">
        <f t="shared" si="164"/>
        <v>53</v>
      </c>
      <c r="AE266">
        <f t="shared" si="164"/>
        <v>54</v>
      </c>
      <c r="AF266">
        <f t="shared" si="164"/>
        <v>55</v>
      </c>
      <c r="AG266">
        <f t="shared" si="164"/>
        <v>56</v>
      </c>
      <c r="AH266">
        <f t="shared" si="164"/>
        <v>57</v>
      </c>
      <c r="AI266">
        <f t="shared" si="164"/>
        <v>58</v>
      </c>
      <c r="AJ266">
        <f t="shared" si="164"/>
        <v>59</v>
      </c>
      <c r="AK266">
        <f t="shared" si="164"/>
        <v>60</v>
      </c>
      <c r="AL266">
        <f t="shared" si="164"/>
        <v>61</v>
      </c>
      <c r="AM266">
        <f t="shared" si="164"/>
        <v>62</v>
      </c>
      <c r="AN266">
        <f t="shared" si="164"/>
        <v>63</v>
      </c>
      <c r="AO266">
        <f t="shared" si="164"/>
        <v>64</v>
      </c>
      <c r="AP266">
        <f t="shared" si="164"/>
        <v>65</v>
      </c>
      <c r="AQ266">
        <f t="shared" si="164"/>
        <v>66</v>
      </c>
      <c r="AR266">
        <f t="shared" si="164"/>
        <v>67</v>
      </c>
      <c r="AS266">
        <f t="shared" si="164"/>
        <v>68</v>
      </c>
      <c r="AT266">
        <f t="shared" si="164"/>
        <v>69</v>
      </c>
      <c r="AU266">
        <f t="shared" si="164"/>
        <v>70</v>
      </c>
      <c r="AV266">
        <f t="shared" si="164"/>
        <v>71</v>
      </c>
      <c r="AW266">
        <f t="shared" si="164"/>
        <v>72</v>
      </c>
      <c r="AX266">
        <f t="shared" si="164"/>
        <v>73</v>
      </c>
      <c r="AY266">
        <f t="shared" si="164"/>
        <v>74</v>
      </c>
      <c r="AZ266">
        <f t="shared" si="164"/>
        <v>75</v>
      </c>
      <c r="BA266">
        <f t="shared" si="164"/>
        <v>76</v>
      </c>
      <c r="BB266">
        <f t="shared" si="164"/>
        <v>77</v>
      </c>
      <c r="BC266">
        <f t="shared" si="164"/>
        <v>78</v>
      </c>
      <c r="BD266">
        <f t="shared" si="164"/>
        <v>79</v>
      </c>
      <c r="BE266">
        <f t="shared" si="164"/>
        <v>80</v>
      </c>
    </row>
    <row r="267" ht="12.75">
      <c r="A267" s="40"/>
    </row>
    <row r="268" spans="1:57" ht="12.75">
      <c r="A268" s="55" t="s">
        <v>126</v>
      </c>
      <c r="B268" s="56">
        <f>B62</f>
        <v>14095.75</v>
      </c>
      <c r="C268" s="56">
        <f>C62</f>
        <v>14659.580000000002</v>
      </c>
      <c r="D268" s="56">
        <f>D62</f>
        <v>15245.963199999998</v>
      </c>
      <c r="E268" s="56">
        <f>E62</f>
        <v>15855.801727999999</v>
      </c>
      <c r="F268" s="56">
        <f aca="true" t="shared" si="165" ref="F268:BE268">F62</f>
        <v>16490.033797120002</v>
      </c>
      <c r="G268" s="56">
        <f t="shared" si="165"/>
        <v>17149.635149004804</v>
      </c>
      <c r="H268" s="56">
        <f t="shared" si="165"/>
        <v>17835.620554964997</v>
      </c>
      <c r="I268" s="56">
        <f t="shared" si="165"/>
        <v>18549.0453771636</v>
      </c>
      <c r="J268" s="56">
        <f t="shared" si="165"/>
        <v>19291.007192250145</v>
      </c>
      <c r="K268" s="56">
        <f t="shared" si="165"/>
        <v>20062.64747994015</v>
      </c>
      <c r="L268" s="56">
        <f t="shared" si="165"/>
        <v>20865.15337913776</v>
      </c>
      <c r="M268" s="56">
        <f t="shared" si="165"/>
        <v>21699.759514303267</v>
      </c>
      <c r="N268" s="56">
        <f t="shared" si="165"/>
        <v>22567.7498948754</v>
      </c>
      <c r="O268" s="56">
        <f t="shared" si="165"/>
        <v>23470.45989067042</v>
      </c>
      <c r="P268" s="56">
        <f t="shared" si="165"/>
        <v>24409.278286297238</v>
      </c>
      <c r="Q268" s="56">
        <f t="shared" si="165"/>
        <v>25385.649417749126</v>
      </c>
      <c r="R268" s="56">
        <f t="shared" si="165"/>
        <v>26401.075394459098</v>
      </c>
      <c r="S268" s="56">
        <f t="shared" si="165"/>
        <v>27457.118410237454</v>
      </c>
      <c r="T268" s="56">
        <f t="shared" si="165"/>
        <v>28555.40314664696</v>
      </c>
      <c r="U268" s="56">
        <f t="shared" si="165"/>
        <v>29697.619272512835</v>
      </c>
      <c r="V268" s="56">
        <f t="shared" si="165"/>
        <v>30885.524043413345</v>
      </c>
      <c r="W268" s="56">
        <f t="shared" si="165"/>
        <v>32120.945005149886</v>
      </c>
      <c r="X268" s="56">
        <f t="shared" si="165"/>
        <v>33405.78280535588</v>
      </c>
      <c r="Y268" s="56">
        <f t="shared" si="165"/>
        <v>34742.014117570114</v>
      </c>
      <c r="Z268" s="56">
        <f t="shared" si="165"/>
        <v>36131.69468227292</v>
      </c>
      <c r="AA268" s="56">
        <f t="shared" si="165"/>
        <v>37576.96246956385</v>
      </c>
      <c r="AB268" s="56">
        <f t="shared" si="165"/>
        <v>39080.040968346395</v>
      </c>
      <c r="AC268" s="56">
        <f t="shared" si="165"/>
        <v>40643.24260708026</v>
      </c>
      <c r="AD268" s="56">
        <f t="shared" si="165"/>
        <v>42268.97231136347</v>
      </c>
      <c r="AE268" s="56">
        <f t="shared" si="165"/>
        <v>43959.73120381801</v>
      </c>
      <c r="AF268" s="56">
        <f t="shared" si="165"/>
        <v>45718.120451970724</v>
      </c>
      <c r="AG268" s="56">
        <f t="shared" si="165"/>
        <v>47546.845270049555</v>
      </c>
      <c r="AH268" s="56">
        <f t="shared" si="165"/>
        <v>49448.719080851544</v>
      </c>
      <c r="AI268" s="56">
        <f t="shared" si="165"/>
        <v>51426.667844085605</v>
      </c>
      <c r="AJ268" s="56">
        <f t="shared" si="165"/>
        <v>53483.734557849035</v>
      </c>
      <c r="AK268" s="56">
        <f t="shared" si="165"/>
        <v>55623.08394016299</v>
      </c>
      <c r="AL268" s="56">
        <f t="shared" si="165"/>
        <v>57848.00729776951</v>
      </c>
      <c r="AM268" s="56">
        <f t="shared" si="165"/>
        <v>60161.9275896803</v>
      </c>
      <c r="AN268" s="56">
        <f t="shared" si="165"/>
        <v>62568.40469326751</v>
      </c>
      <c r="AO268" s="56">
        <f t="shared" si="165"/>
        <v>65071.140880998224</v>
      </c>
      <c r="AP268" s="56">
        <f t="shared" si="165"/>
        <v>67673.98651623813</v>
      </c>
      <c r="AQ268" s="56">
        <f t="shared" si="165"/>
        <v>70380.94597688765</v>
      </c>
      <c r="AR268" s="56">
        <f t="shared" si="165"/>
        <v>73196.18381596316</v>
      </c>
      <c r="AS268" s="56">
        <f t="shared" si="165"/>
        <v>76124.03116860171</v>
      </c>
      <c r="AT268" s="56">
        <f t="shared" si="165"/>
        <v>79168.9924153458</v>
      </c>
      <c r="AU268" s="56">
        <f t="shared" si="165"/>
        <v>82335.75211195962</v>
      </c>
      <c r="AV268" s="56">
        <f t="shared" si="165"/>
        <v>85629.18219643802</v>
      </c>
      <c r="AW268" s="56">
        <f t="shared" si="165"/>
        <v>89054.34948429553</v>
      </c>
      <c r="AX268" s="56">
        <f t="shared" si="165"/>
        <v>92616.52346366737</v>
      </c>
      <c r="AY268" s="56">
        <f t="shared" si="165"/>
        <v>96321.18440221407</v>
      </c>
      <c r="AZ268" s="56">
        <f t="shared" si="165"/>
        <v>100174.03177830263</v>
      </c>
      <c r="BA268" s="56">
        <f t="shared" si="165"/>
        <v>104180.99304943474</v>
      </c>
      <c r="BB268" s="56">
        <f t="shared" si="165"/>
        <v>108348.23277141212</v>
      </c>
      <c r="BC268" s="56">
        <f t="shared" si="165"/>
        <v>112682.16208226862</v>
      </c>
      <c r="BD268" s="56">
        <f t="shared" si="165"/>
        <v>117189.44856555935</v>
      </c>
      <c r="BE268" s="56">
        <f t="shared" si="165"/>
        <v>121877.02650818176</v>
      </c>
    </row>
    <row r="270" spans="1:57" ht="12.75">
      <c r="A270" s="55" t="s">
        <v>147</v>
      </c>
      <c r="B270" s="56">
        <f>IF($B$25=1,+B235,+B262)</f>
        <v>14507.671673819743</v>
      </c>
      <c r="C270" s="56">
        <f>IF($B$25=1,+C235,+C262)</f>
        <v>15087.686695278971</v>
      </c>
      <c r="D270" s="56">
        <f>IF($B$25=1,+D235,+D262)</f>
        <v>15691.515193133046</v>
      </c>
      <c r="E270" s="56">
        <f>IF($B$25=1,+E235,+E262)</f>
        <v>16319.380092703861</v>
      </c>
      <c r="F270" s="56">
        <f aca="true" t="shared" si="166" ref="F270:BE270">IF($B$25=1,+F235,+F262)</f>
        <v>16972.272034609443</v>
      </c>
      <c r="G270" s="56">
        <f t="shared" si="166"/>
        <v>17651.221285092535</v>
      </c>
      <c r="H270" s="56">
        <f t="shared" si="166"/>
        <v>18357.299321045597</v>
      </c>
      <c r="I270" s="56">
        <f t="shared" si="166"/>
        <v>19091.620478436776</v>
      </c>
      <c r="J270" s="56">
        <f t="shared" si="166"/>
        <v>19855.34366667296</v>
      </c>
      <c r="K270" s="56">
        <f t="shared" si="166"/>
        <v>20649.674151537307</v>
      </c>
      <c r="L270" s="56">
        <f t="shared" si="166"/>
        <v>21475.865409444297</v>
      </c>
      <c r="M270" s="56">
        <f t="shared" si="166"/>
        <v>22335.221055864982</v>
      </c>
      <c r="N270" s="56">
        <f t="shared" si="166"/>
        <v>23228.367237155377</v>
      </c>
      <c r="O270" s="56">
        <f t="shared" si="166"/>
        <v>24157.443557542883</v>
      </c>
      <c r="P270" s="56">
        <f t="shared" si="166"/>
        <v>25123.91640714074</v>
      </c>
      <c r="Q270" s="56">
        <f t="shared" si="166"/>
        <v>26128.581217932806</v>
      </c>
      <c r="R270" s="56">
        <f t="shared" si="166"/>
        <v>27173.75365119948</v>
      </c>
      <c r="S270" s="56">
        <f t="shared" si="166"/>
        <v>28260.353582655174</v>
      </c>
      <c r="T270" s="56">
        <f t="shared" si="166"/>
        <v>29390.826095060103</v>
      </c>
      <c r="U270" s="56">
        <f t="shared" si="166"/>
        <v>30566.225662467656</v>
      </c>
      <c r="V270" s="56">
        <f t="shared" si="166"/>
        <v>31789.137349910565</v>
      </c>
      <c r="W270" s="56">
        <f t="shared" si="166"/>
        <v>33060.76121300571</v>
      </c>
      <c r="X270" s="56">
        <f t="shared" si="166"/>
        <v>34383.104107877865</v>
      </c>
      <c r="Y270" s="56">
        <f t="shared" si="166"/>
        <v>35758.25316489684</v>
      </c>
      <c r="Z270" s="56">
        <f t="shared" si="166"/>
        <v>37188.378999647226</v>
      </c>
      <c r="AA270" s="56">
        <f t="shared" si="166"/>
        <v>38675.73905233698</v>
      </c>
      <c r="AB270" s="56">
        <f t="shared" si="166"/>
        <v>40222.681060782386</v>
      </c>
      <c r="AC270" s="56">
        <f t="shared" si="166"/>
        <v>41831.64667231241</v>
      </c>
      <c r="AD270" s="56">
        <f t="shared" si="166"/>
        <v>43505.17520014911</v>
      </c>
      <c r="AE270" s="56">
        <f t="shared" si="166"/>
        <v>45245.17791630958</v>
      </c>
      <c r="AF270" s="56">
        <f t="shared" si="166"/>
        <v>47055.13095570874</v>
      </c>
      <c r="AG270" s="56">
        <f t="shared" si="166"/>
        <v>48937.161086640954</v>
      </c>
      <c r="AH270" s="56">
        <f t="shared" si="166"/>
        <v>50894.968560149515</v>
      </c>
      <c r="AI270" s="56">
        <f t="shared" si="166"/>
        <v>52930.91322530228</v>
      </c>
      <c r="AJ270" s="56">
        <f t="shared" si="166"/>
        <v>55048.20812341309</v>
      </c>
      <c r="AK270" s="56">
        <f t="shared" si="166"/>
        <v>57250.19481744832</v>
      </c>
      <c r="AL270" s="56">
        <f t="shared" si="166"/>
        <v>59540.348532893026</v>
      </c>
      <c r="AM270" s="56">
        <f t="shared" si="166"/>
        <v>61922.28350425168</v>
      </c>
      <c r="AN270" s="56">
        <f t="shared" si="166"/>
        <v>64399.028921674966</v>
      </c>
      <c r="AO270" s="56">
        <f t="shared" si="166"/>
        <v>66975.22355493682</v>
      </c>
      <c r="AP270" s="56">
        <f t="shared" si="166"/>
        <v>69654.20331258493</v>
      </c>
      <c r="AQ270" s="56">
        <f t="shared" si="166"/>
        <v>72440.19633779218</v>
      </c>
      <c r="AR270" s="56">
        <f t="shared" si="166"/>
        <v>75337.59989945838</v>
      </c>
      <c r="AS270" s="56">
        <f t="shared" si="166"/>
        <v>78350.9871572393</v>
      </c>
      <c r="AT270" s="56">
        <f t="shared" si="166"/>
        <v>81485.11419717697</v>
      </c>
      <c r="AU270" s="56">
        <f t="shared" si="166"/>
        <v>84744.19773502112</v>
      </c>
      <c r="AV270" s="56">
        <f t="shared" si="166"/>
        <v>88134.11156716876</v>
      </c>
      <c r="AW270" s="56">
        <f t="shared" si="166"/>
        <v>91659.47602985549</v>
      </c>
      <c r="AX270" s="56">
        <f t="shared" si="166"/>
        <v>95325.85507104974</v>
      </c>
      <c r="AY270" s="56">
        <f t="shared" si="166"/>
        <v>99139.03519663852</v>
      </c>
      <c r="AZ270" s="56">
        <f t="shared" si="166"/>
        <v>103104.30475901048</v>
      </c>
      <c r="BA270" s="56">
        <f t="shared" si="166"/>
        <v>107228.65205666705</v>
      </c>
      <c r="BB270" s="56">
        <f t="shared" si="166"/>
        <v>111517.85650803245</v>
      </c>
      <c r="BC270" s="56">
        <f t="shared" si="166"/>
        <v>115978.68750655118</v>
      </c>
      <c r="BD270" s="56">
        <f t="shared" si="166"/>
        <v>120618.18522140547</v>
      </c>
      <c r="BE270" s="56">
        <f t="shared" si="166"/>
        <v>125442.9418148111</v>
      </c>
    </row>
    <row r="272" spans="1:57" ht="12.75">
      <c r="A272" s="40" t="s">
        <v>148</v>
      </c>
      <c r="B272" s="56">
        <f>B91</f>
        <v>21708.8</v>
      </c>
      <c r="C272" s="56">
        <f>C91</f>
        <v>45673.49248</v>
      </c>
      <c r="D272" s="56">
        <f>D91</f>
        <v>72037.68500224</v>
      </c>
      <c r="E272" s="56">
        <f>E91</f>
        <v>100982.94632087552</v>
      </c>
      <c r="F272" s="56">
        <f aca="true" t="shared" si="167" ref="F272:BE272">F91</f>
        <v>132705.13460034668</v>
      </c>
      <c r="G272" s="56">
        <f t="shared" si="167"/>
        <v>167412.7088954752</v>
      </c>
      <c r="H272" s="56">
        <f t="shared" si="167"/>
        <v>205328.04123334237</v>
      </c>
      <c r="I272" s="56">
        <f t="shared" si="167"/>
        <v>246688.80182322254</v>
      </c>
      <c r="J272" s="56">
        <f t="shared" si="167"/>
        <v>291747.8854275721</v>
      </c>
      <c r="K272" s="56">
        <f t="shared" si="167"/>
        <v>340775.3934194183</v>
      </c>
      <c r="L272" s="56">
        <f t="shared" si="167"/>
        <v>394058.6747768312</v>
      </c>
      <c r="M272" s="56">
        <f t="shared" si="167"/>
        <v>451904.4294507514</v>
      </c>
      <c r="N272" s="56">
        <f t="shared" si="167"/>
        <v>514639.38973844645</v>
      </c>
      <c r="O272" s="56">
        <f t="shared" si="167"/>
        <v>582612.5840778567</v>
      </c>
      <c r="P272" s="56">
        <f t="shared" si="167"/>
        <v>656194.651924328</v>
      </c>
      <c r="Q272" s="56">
        <f t="shared" si="167"/>
        <v>735780.2129030244</v>
      </c>
      <c r="R272" s="56">
        <f t="shared" si="167"/>
        <v>821747.0196102737</v>
      </c>
      <c r="S272" s="56">
        <f t="shared" si="167"/>
        <v>914489.3375051708</v>
      </c>
      <c r="T272" s="56">
        <f t="shared" si="167"/>
        <v>1014472.9780536601</v>
      </c>
      <c r="U272" s="56">
        <f t="shared" si="167"/>
        <v>1122190.733230724</v>
      </c>
      <c r="V272" s="56">
        <f t="shared" si="167"/>
        <v>1238168.1163912402</v>
      </c>
      <c r="W272" s="56">
        <f t="shared" si="167"/>
        <v>1362962.228846099</v>
      </c>
      <c r="X272" s="56">
        <f t="shared" si="167"/>
        <v>1497167.7591107353</v>
      </c>
      <c r="Y272" s="56">
        <f t="shared" si="167"/>
        <v>1641415.6101753574</v>
      </c>
      <c r="Z272" s="56">
        <f t="shared" si="167"/>
        <v>1796377.1139730597</v>
      </c>
      <c r="AA272" s="56">
        <f t="shared" si="167"/>
        <v>1962730.7326765978</v>
      </c>
      <c r="AB272" s="56">
        <f t="shared" si="167"/>
        <v>2141216.006799752</v>
      </c>
      <c r="AC272" s="56">
        <f t="shared" si="167"/>
        <v>2332634.0623408575</v>
      </c>
      <c r="AD272" s="56">
        <f t="shared" si="167"/>
        <v>2537835.662230691</v>
      </c>
      <c r="AE272" s="56">
        <f t="shared" si="167"/>
        <v>2757724.2858005906</v>
      </c>
      <c r="AF272" s="56">
        <f t="shared" si="167"/>
        <v>2993260.802824957</v>
      </c>
      <c r="AG272" s="56">
        <f t="shared" si="167"/>
        <v>3245462.4718161337</v>
      </c>
      <c r="AH272" s="56">
        <f t="shared" si="167"/>
        <v>3515412.9168188195</v>
      </c>
      <c r="AI272" s="56">
        <f t="shared" si="167"/>
        <v>3804258.795693473</v>
      </c>
      <c r="AJ272" s="56">
        <f t="shared" si="167"/>
        <v>4113218.634454162</v>
      </c>
      <c r="AK272" s="56">
        <f t="shared" si="167"/>
        <v>4443585.613732416</v>
      </c>
      <c r="AL272" s="56">
        <f t="shared" si="167"/>
        <v>4796731.801495398</v>
      </c>
      <c r="AM272" s="56">
        <f t="shared" si="167"/>
        <v>5174113.259453542</v>
      </c>
      <c r="AN272" s="56">
        <f t="shared" si="167"/>
        <v>5577273.631129246</v>
      </c>
      <c r="AO272" s="56">
        <f t="shared" si="167"/>
        <v>6007852.73585337</v>
      </c>
      <c r="AP272" s="56">
        <f t="shared" si="167"/>
        <v>6467586.859600273</v>
      </c>
      <c r="AQ272" s="56">
        <f t="shared" si="167"/>
        <v>6958319.504145199</v>
      </c>
      <c r="AR272" s="56">
        <f t="shared" si="167"/>
        <v>7482005.931035099</v>
      </c>
      <c r="AS272" s="56">
        <f t="shared" si="167"/>
        <v>8040717.698575957</v>
      </c>
      <c r="AT272" s="56">
        <f t="shared" si="167"/>
        <v>8636686.38118136</v>
      </c>
      <c r="AU272" s="56">
        <f t="shared" si="167"/>
        <v>9272265.40010382</v>
      </c>
      <c r="AV272" s="56">
        <f t="shared" si="167"/>
        <v>9949928.090948092</v>
      </c>
      <c r="AW272" s="56">
        <f t="shared" si="167"/>
        <v>10672292.111508388</v>
      </c>
      <c r="AX272" s="56">
        <f t="shared" si="167"/>
        <v>11442134.456701795</v>
      </c>
      <c r="AY272" s="56">
        <f t="shared" si="167"/>
        <v>12262397.539750468</v>
      </c>
      <c r="AZ272" s="56">
        <f t="shared" si="167"/>
        <v>13136197.690547522</v>
      </c>
      <c r="BA272" s="56">
        <f t="shared" si="167"/>
        <v>14066838.751177205</v>
      </c>
      <c r="BB272" s="56">
        <f t="shared" si="167"/>
        <v>15057817.193399198</v>
      </c>
      <c r="BC272" s="56">
        <f t="shared" si="167"/>
        <v>16112839.859508358</v>
      </c>
      <c r="BD272" s="56">
        <f t="shared" si="167"/>
        <v>17235832.92107038</v>
      </c>
      <c r="BE272" s="56">
        <f t="shared" si="167"/>
        <v>18430952.39080251</v>
      </c>
    </row>
    <row r="273" spans="1:57" ht="12.75">
      <c r="A273" s="40" t="s">
        <v>149</v>
      </c>
      <c r="B273" s="56">
        <f>B270/B203</f>
        <v>392099.23442756064</v>
      </c>
      <c r="C273" s="56">
        <f>C270/C203</f>
        <v>407775.31608862086</v>
      </c>
      <c r="D273" s="56">
        <f>D270/D203</f>
        <v>424095.00521981204</v>
      </c>
      <c r="E273" s="56">
        <f>E270/E203</f>
        <v>441064.3268298341</v>
      </c>
      <c r="F273" s="56">
        <f aca="true" t="shared" si="168" ref="F273:BE273">F270/F203</f>
        <v>458710.05498944444</v>
      </c>
      <c r="G273" s="56">
        <f t="shared" si="168"/>
        <v>477060.0347322307</v>
      </c>
      <c r="H273" s="56">
        <f t="shared" si="168"/>
        <v>496143.22489312425</v>
      </c>
      <c r="I273" s="56">
        <f t="shared" si="168"/>
        <v>515989.7426604534</v>
      </c>
      <c r="J273" s="56">
        <f t="shared" si="168"/>
        <v>536630.90991008</v>
      </c>
      <c r="K273" s="56">
        <f t="shared" si="168"/>
        <v>558099.3013929002</v>
      </c>
      <c r="L273" s="56">
        <f t="shared" si="168"/>
        <v>580428.7948498459</v>
      </c>
      <c r="M273" s="56">
        <f t="shared" si="168"/>
        <v>590878.863911772</v>
      </c>
      <c r="N273" s="56">
        <f t="shared" si="168"/>
        <v>614507.0697660153</v>
      </c>
      <c r="O273" s="56">
        <f t="shared" si="168"/>
        <v>639085.8084006053</v>
      </c>
      <c r="P273" s="56">
        <f t="shared" si="168"/>
        <v>664653.8732047814</v>
      </c>
      <c r="Q273" s="56">
        <f t="shared" si="168"/>
        <v>691232.3073527197</v>
      </c>
      <c r="R273" s="56">
        <f t="shared" si="168"/>
        <v>703983.2552124218</v>
      </c>
      <c r="S273" s="56">
        <f t="shared" si="168"/>
        <v>732133.51250402</v>
      </c>
      <c r="T273" s="56">
        <f t="shared" si="168"/>
        <v>761420.3651569975</v>
      </c>
      <c r="U273" s="56">
        <f t="shared" si="168"/>
        <v>791871.1311520118</v>
      </c>
      <c r="V273" s="56">
        <f t="shared" si="168"/>
        <v>823552.7810857659</v>
      </c>
      <c r="W273" s="56">
        <f t="shared" si="168"/>
        <v>832764.7660706728</v>
      </c>
      <c r="X273" s="56">
        <f t="shared" si="168"/>
        <v>866073.1513319361</v>
      </c>
      <c r="Y273" s="56">
        <f t="shared" si="168"/>
        <v>900711.6666220868</v>
      </c>
      <c r="Z273" s="56">
        <f t="shared" si="168"/>
        <v>936734.9873966556</v>
      </c>
      <c r="AA273" s="56">
        <f t="shared" si="168"/>
        <v>974199.9761293951</v>
      </c>
      <c r="AB273" s="56">
        <f t="shared" si="168"/>
        <v>985850.0259995682</v>
      </c>
      <c r="AC273" s="56">
        <f t="shared" si="168"/>
        <v>1025285.4576547159</v>
      </c>
      <c r="AD273" s="56">
        <f t="shared" si="168"/>
        <v>1066303.3137291449</v>
      </c>
      <c r="AE273" s="56">
        <f t="shared" si="168"/>
        <v>1108950.4391252347</v>
      </c>
      <c r="AF273" s="56">
        <f t="shared" si="168"/>
        <v>1153312.0332281552</v>
      </c>
      <c r="AG273" s="56">
        <f t="shared" si="168"/>
        <v>1173553.0236604544</v>
      </c>
      <c r="AH273" s="56">
        <f t="shared" si="168"/>
        <v>1220502.843169053</v>
      </c>
      <c r="AI273" s="56">
        <f t="shared" si="168"/>
        <v>1269326.456242261</v>
      </c>
      <c r="AJ273" s="56">
        <f t="shared" si="168"/>
        <v>1320100.9142305297</v>
      </c>
      <c r="AK273" s="56">
        <f t="shared" si="168"/>
        <v>1372906.350538329</v>
      </c>
      <c r="AL273" s="56">
        <f t="shared" si="168"/>
        <v>1397660.763682935</v>
      </c>
      <c r="AM273" s="56">
        <f t="shared" si="168"/>
        <v>1453574.7301467531</v>
      </c>
      <c r="AN273" s="56">
        <f t="shared" si="168"/>
        <v>1511714.293936032</v>
      </c>
      <c r="AO273" s="56">
        <f t="shared" si="168"/>
        <v>1572188.3463600192</v>
      </c>
      <c r="AP273" s="56">
        <f t="shared" si="168"/>
        <v>1635075.1951311016</v>
      </c>
      <c r="AQ273" s="56">
        <f t="shared" si="168"/>
        <v>1538008.4148151204</v>
      </c>
      <c r="AR273" s="56">
        <f t="shared" si="168"/>
        <v>1599524.4140012395</v>
      </c>
      <c r="AS273" s="56">
        <f t="shared" si="168"/>
        <v>1663502.9120432972</v>
      </c>
      <c r="AT273" s="56">
        <f t="shared" si="168"/>
        <v>1730044.8874135236</v>
      </c>
      <c r="AU273" s="56">
        <f t="shared" si="168"/>
        <v>1799239.8669855865</v>
      </c>
      <c r="AV273" s="56">
        <f t="shared" si="168"/>
        <v>1708025.4179683868</v>
      </c>
      <c r="AW273" s="56">
        <f t="shared" si="168"/>
        <v>1776346.434687122</v>
      </c>
      <c r="AX273" s="56">
        <f t="shared" si="168"/>
        <v>1847400.2920746072</v>
      </c>
      <c r="AY273" s="56">
        <f t="shared" si="168"/>
        <v>1921299.1317178009</v>
      </c>
      <c r="AZ273" s="56">
        <f t="shared" si="168"/>
        <v>1998145.4410660947</v>
      </c>
      <c r="BA273" s="56">
        <f t="shared" si="168"/>
        <v>1531837.8865238149</v>
      </c>
      <c r="BB273" s="56">
        <f t="shared" si="168"/>
        <v>1593112.2358290348</v>
      </c>
      <c r="BC273" s="56">
        <f t="shared" si="168"/>
        <v>1656838.392950731</v>
      </c>
      <c r="BD273" s="56">
        <f t="shared" si="168"/>
        <v>1723116.9317343635</v>
      </c>
      <c r="BE273" s="56">
        <f t="shared" si="168"/>
        <v>1792042.0259258726</v>
      </c>
    </row>
    <row r="275" ht="12.75">
      <c r="A275" s="40" t="s">
        <v>150</v>
      </c>
    </row>
    <row r="276" spans="1:57" ht="12.75">
      <c r="A276">
        <f>SUM(B276:BE276)</f>
        <v>15</v>
      </c>
      <c r="B276">
        <f>IF(B272&lt;B273,1,0)</f>
        <v>1</v>
      </c>
      <c r="C276">
        <f aca="true" t="shared" si="169" ref="C276:BE276">IF(C272&lt;C273,1,0)</f>
        <v>1</v>
      </c>
      <c r="D276">
        <f t="shared" si="169"/>
        <v>1</v>
      </c>
      <c r="E276">
        <f t="shared" si="169"/>
        <v>1</v>
      </c>
      <c r="F276">
        <f t="shared" si="169"/>
        <v>1</v>
      </c>
      <c r="G276">
        <f t="shared" si="169"/>
        <v>1</v>
      </c>
      <c r="H276">
        <f t="shared" si="169"/>
        <v>1</v>
      </c>
      <c r="I276">
        <f t="shared" si="169"/>
        <v>1</v>
      </c>
      <c r="J276">
        <f t="shared" si="169"/>
        <v>1</v>
      </c>
      <c r="K276">
        <f t="shared" si="169"/>
        <v>1</v>
      </c>
      <c r="L276">
        <f t="shared" si="169"/>
        <v>1</v>
      </c>
      <c r="M276">
        <f t="shared" si="169"/>
        <v>1</v>
      </c>
      <c r="N276">
        <f t="shared" si="169"/>
        <v>1</v>
      </c>
      <c r="O276">
        <f t="shared" si="169"/>
        <v>1</v>
      </c>
      <c r="P276">
        <f t="shared" si="169"/>
        <v>1</v>
      </c>
      <c r="Q276">
        <f t="shared" si="169"/>
        <v>0</v>
      </c>
      <c r="R276">
        <f t="shared" si="169"/>
        <v>0</v>
      </c>
      <c r="S276">
        <f t="shared" si="169"/>
        <v>0</v>
      </c>
      <c r="T276">
        <f t="shared" si="169"/>
        <v>0</v>
      </c>
      <c r="U276">
        <f t="shared" si="169"/>
        <v>0</v>
      </c>
      <c r="V276">
        <f t="shared" si="169"/>
        <v>0</v>
      </c>
      <c r="W276">
        <f t="shared" si="169"/>
        <v>0</v>
      </c>
      <c r="X276">
        <f t="shared" si="169"/>
        <v>0</v>
      </c>
      <c r="Y276">
        <f t="shared" si="169"/>
        <v>0</v>
      </c>
      <c r="Z276">
        <f t="shared" si="169"/>
        <v>0</v>
      </c>
      <c r="AA276">
        <f t="shared" si="169"/>
        <v>0</v>
      </c>
      <c r="AB276">
        <f t="shared" si="169"/>
        <v>0</v>
      </c>
      <c r="AC276">
        <f t="shared" si="169"/>
        <v>0</v>
      </c>
      <c r="AD276">
        <f t="shared" si="169"/>
        <v>0</v>
      </c>
      <c r="AE276">
        <f t="shared" si="169"/>
        <v>0</v>
      </c>
      <c r="AF276">
        <f t="shared" si="169"/>
        <v>0</v>
      </c>
      <c r="AG276">
        <f t="shared" si="169"/>
        <v>0</v>
      </c>
      <c r="AH276">
        <f t="shared" si="169"/>
        <v>0</v>
      </c>
      <c r="AI276">
        <f t="shared" si="169"/>
        <v>0</v>
      </c>
      <c r="AJ276">
        <f t="shared" si="169"/>
        <v>0</v>
      </c>
      <c r="AK276">
        <f t="shared" si="169"/>
        <v>0</v>
      </c>
      <c r="AL276">
        <f t="shared" si="169"/>
        <v>0</v>
      </c>
      <c r="AM276">
        <f t="shared" si="169"/>
        <v>0</v>
      </c>
      <c r="AN276">
        <f t="shared" si="169"/>
        <v>0</v>
      </c>
      <c r="AO276">
        <f t="shared" si="169"/>
        <v>0</v>
      </c>
      <c r="AP276">
        <f t="shared" si="169"/>
        <v>0</v>
      </c>
      <c r="AQ276">
        <f t="shared" si="169"/>
        <v>0</v>
      </c>
      <c r="AR276">
        <f t="shared" si="169"/>
        <v>0</v>
      </c>
      <c r="AS276">
        <f t="shared" si="169"/>
        <v>0</v>
      </c>
      <c r="AT276">
        <f t="shared" si="169"/>
        <v>0</v>
      </c>
      <c r="AU276">
        <f t="shared" si="169"/>
        <v>0</v>
      </c>
      <c r="AV276">
        <f t="shared" si="169"/>
        <v>0</v>
      </c>
      <c r="AW276">
        <f t="shared" si="169"/>
        <v>0</v>
      </c>
      <c r="AX276">
        <f t="shared" si="169"/>
        <v>0</v>
      </c>
      <c r="AY276">
        <f t="shared" si="169"/>
        <v>0</v>
      </c>
      <c r="AZ276">
        <f t="shared" si="169"/>
        <v>0</v>
      </c>
      <c r="BA276">
        <f t="shared" si="169"/>
        <v>0</v>
      </c>
      <c r="BB276">
        <f t="shared" si="169"/>
        <v>0</v>
      </c>
      <c r="BC276">
        <f t="shared" si="169"/>
        <v>0</v>
      </c>
      <c r="BD276">
        <f t="shared" si="169"/>
        <v>0</v>
      </c>
      <c r="BE276">
        <f t="shared" si="169"/>
        <v>0</v>
      </c>
    </row>
    <row r="277" spans="1:57" ht="12.75">
      <c r="A277" s="56">
        <f>SUM(B277:BE277)</f>
        <v>735780.2129030244</v>
      </c>
      <c r="B277">
        <f>(IF(B$276=0,1,0))*B272</f>
        <v>0</v>
      </c>
      <c r="C277">
        <f aca="true" t="shared" si="170" ref="C277:L277">AND(IF(B$276=0,0,1),IF(C$276=0,1,0))*C272</f>
        <v>0</v>
      </c>
      <c r="D277">
        <f t="shared" si="170"/>
        <v>0</v>
      </c>
      <c r="E277">
        <f t="shared" si="170"/>
        <v>0</v>
      </c>
      <c r="F277">
        <f t="shared" si="170"/>
        <v>0</v>
      </c>
      <c r="G277">
        <f t="shared" si="170"/>
        <v>0</v>
      </c>
      <c r="H277">
        <f t="shared" si="170"/>
        <v>0</v>
      </c>
      <c r="I277">
        <f t="shared" si="170"/>
        <v>0</v>
      </c>
      <c r="J277">
        <f t="shared" si="170"/>
        <v>0</v>
      </c>
      <c r="K277">
        <f t="shared" si="170"/>
        <v>0</v>
      </c>
      <c r="L277" s="79">
        <f t="shared" si="170"/>
        <v>0</v>
      </c>
      <c r="M277">
        <f aca="true" t="shared" si="171" ref="M277:BE277">AND(IF(L$276=0,0,1),IF(M$276=0,1,0))*M272</f>
        <v>0</v>
      </c>
      <c r="N277">
        <f t="shared" si="171"/>
        <v>0</v>
      </c>
      <c r="O277">
        <f t="shared" si="171"/>
        <v>0</v>
      </c>
      <c r="P277">
        <f t="shared" si="171"/>
        <v>0</v>
      </c>
      <c r="Q277">
        <f t="shared" si="171"/>
        <v>735780.2129030244</v>
      </c>
      <c r="R277">
        <f t="shared" si="171"/>
        <v>0</v>
      </c>
      <c r="S277">
        <f t="shared" si="171"/>
        <v>0</v>
      </c>
      <c r="T277">
        <f t="shared" si="171"/>
        <v>0</v>
      </c>
      <c r="U277">
        <f t="shared" si="171"/>
        <v>0</v>
      </c>
      <c r="V277">
        <f t="shared" si="171"/>
        <v>0</v>
      </c>
      <c r="W277">
        <f t="shared" si="171"/>
        <v>0</v>
      </c>
      <c r="X277">
        <f t="shared" si="171"/>
        <v>0</v>
      </c>
      <c r="Y277">
        <f t="shared" si="171"/>
        <v>0</v>
      </c>
      <c r="Z277">
        <f t="shared" si="171"/>
        <v>0</v>
      </c>
      <c r="AA277">
        <f t="shared" si="171"/>
        <v>0</v>
      </c>
      <c r="AB277">
        <f t="shared" si="171"/>
        <v>0</v>
      </c>
      <c r="AC277">
        <f t="shared" si="171"/>
        <v>0</v>
      </c>
      <c r="AD277">
        <f t="shared" si="171"/>
        <v>0</v>
      </c>
      <c r="AE277">
        <f t="shared" si="171"/>
        <v>0</v>
      </c>
      <c r="AF277">
        <f t="shared" si="171"/>
        <v>0</v>
      </c>
      <c r="AG277">
        <f t="shared" si="171"/>
        <v>0</v>
      </c>
      <c r="AH277">
        <f t="shared" si="171"/>
        <v>0</v>
      </c>
      <c r="AI277">
        <f t="shared" si="171"/>
        <v>0</v>
      </c>
      <c r="AJ277">
        <f t="shared" si="171"/>
        <v>0</v>
      </c>
      <c r="AK277">
        <f t="shared" si="171"/>
        <v>0</v>
      </c>
      <c r="AL277">
        <f t="shared" si="171"/>
        <v>0</v>
      </c>
      <c r="AM277">
        <f t="shared" si="171"/>
        <v>0</v>
      </c>
      <c r="AN277">
        <f t="shared" si="171"/>
        <v>0</v>
      </c>
      <c r="AO277">
        <f t="shared" si="171"/>
        <v>0</v>
      </c>
      <c r="AP277">
        <f t="shared" si="171"/>
        <v>0</v>
      </c>
      <c r="AQ277">
        <f t="shared" si="171"/>
        <v>0</v>
      </c>
      <c r="AR277">
        <f t="shared" si="171"/>
        <v>0</v>
      </c>
      <c r="AS277">
        <f t="shared" si="171"/>
        <v>0</v>
      </c>
      <c r="AT277">
        <f t="shared" si="171"/>
        <v>0</v>
      </c>
      <c r="AU277">
        <f t="shared" si="171"/>
        <v>0</v>
      </c>
      <c r="AV277">
        <f t="shared" si="171"/>
        <v>0</v>
      </c>
      <c r="AW277">
        <f t="shared" si="171"/>
        <v>0</v>
      </c>
      <c r="AX277">
        <f t="shared" si="171"/>
        <v>0</v>
      </c>
      <c r="AY277">
        <f t="shared" si="171"/>
        <v>0</v>
      </c>
      <c r="AZ277">
        <f t="shared" si="171"/>
        <v>0</v>
      </c>
      <c r="BA277">
        <f t="shared" si="171"/>
        <v>0</v>
      </c>
      <c r="BB277">
        <f t="shared" si="171"/>
        <v>0</v>
      </c>
      <c r="BC277">
        <f t="shared" si="171"/>
        <v>0</v>
      </c>
      <c r="BD277">
        <f t="shared" si="171"/>
        <v>0</v>
      </c>
      <c r="BE277">
        <f t="shared" si="171"/>
        <v>0</v>
      </c>
    </row>
    <row r="278" spans="1:57" ht="12.75">
      <c r="A278" s="56">
        <f>SUM(B278:BE278)</f>
        <v>26128.581217932806</v>
      </c>
      <c r="B278">
        <f>(IF(B$276=0,1,0))*B284</f>
        <v>0</v>
      </c>
      <c r="C278">
        <f aca="true" t="shared" si="172" ref="C278:BE278">AND(IF(B$276=0,0,1),IF(C$276=0,1,0))*C284</f>
        <v>0</v>
      </c>
      <c r="D278">
        <f t="shared" si="172"/>
        <v>0</v>
      </c>
      <c r="E278">
        <f t="shared" si="172"/>
        <v>0</v>
      </c>
      <c r="F278">
        <f t="shared" si="172"/>
        <v>0</v>
      </c>
      <c r="G278">
        <f t="shared" si="172"/>
        <v>0</v>
      </c>
      <c r="H278">
        <f t="shared" si="172"/>
        <v>0</v>
      </c>
      <c r="I278">
        <f t="shared" si="172"/>
        <v>0</v>
      </c>
      <c r="J278">
        <f t="shared" si="172"/>
        <v>0</v>
      </c>
      <c r="K278">
        <f t="shared" si="172"/>
        <v>0</v>
      </c>
      <c r="L278">
        <f t="shared" si="172"/>
        <v>0</v>
      </c>
      <c r="M278">
        <f t="shared" si="172"/>
        <v>0</v>
      </c>
      <c r="N278">
        <f t="shared" si="172"/>
        <v>0</v>
      </c>
      <c r="O278">
        <f t="shared" si="172"/>
        <v>0</v>
      </c>
      <c r="P278">
        <f t="shared" si="172"/>
        <v>0</v>
      </c>
      <c r="Q278">
        <f t="shared" si="172"/>
        <v>26128.581217932806</v>
      </c>
      <c r="R278">
        <f t="shared" si="172"/>
        <v>0</v>
      </c>
      <c r="S278">
        <f t="shared" si="172"/>
        <v>0</v>
      </c>
      <c r="T278">
        <f t="shared" si="172"/>
        <v>0</v>
      </c>
      <c r="U278">
        <f t="shared" si="172"/>
        <v>0</v>
      </c>
      <c r="V278">
        <f t="shared" si="172"/>
        <v>0</v>
      </c>
      <c r="W278">
        <f t="shared" si="172"/>
        <v>0</v>
      </c>
      <c r="X278">
        <f t="shared" si="172"/>
        <v>0</v>
      </c>
      <c r="Y278">
        <f t="shared" si="172"/>
        <v>0</v>
      </c>
      <c r="Z278">
        <f t="shared" si="172"/>
        <v>0</v>
      </c>
      <c r="AA278">
        <f t="shared" si="172"/>
        <v>0</v>
      </c>
      <c r="AB278">
        <f t="shared" si="172"/>
        <v>0</v>
      </c>
      <c r="AC278">
        <f t="shared" si="172"/>
        <v>0</v>
      </c>
      <c r="AD278">
        <f t="shared" si="172"/>
        <v>0</v>
      </c>
      <c r="AE278">
        <f t="shared" si="172"/>
        <v>0</v>
      </c>
      <c r="AF278">
        <f t="shared" si="172"/>
        <v>0</v>
      </c>
      <c r="AG278">
        <f t="shared" si="172"/>
        <v>0</v>
      </c>
      <c r="AH278">
        <f t="shared" si="172"/>
        <v>0</v>
      </c>
      <c r="AI278">
        <f t="shared" si="172"/>
        <v>0</v>
      </c>
      <c r="AJ278">
        <f t="shared" si="172"/>
        <v>0</v>
      </c>
      <c r="AK278">
        <f t="shared" si="172"/>
        <v>0</v>
      </c>
      <c r="AL278">
        <f t="shared" si="172"/>
        <v>0</v>
      </c>
      <c r="AM278">
        <f t="shared" si="172"/>
        <v>0</v>
      </c>
      <c r="AN278">
        <f t="shared" si="172"/>
        <v>0</v>
      </c>
      <c r="AO278">
        <f t="shared" si="172"/>
        <v>0</v>
      </c>
      <c r="AP278">
        <f t="shared" si="172"/>
        <v>0</v>
      </c>
      <c r="AQ278">
        <f t="shared" si="172"/>
        <v>0</v>
      </c>
      <c r="AR278">
        <f t="shared" si="172"/>
        <v>0</v>
      </c>
      <c r="AS278">
        <f t="shared" si="172"/>
        <v>0</v>
      </c>
      <c r="AT278">
        <f t="shared" si="172"/>
        <v>0</v>
      </c>
      <c r="AU278">
        <f t="shared" si="172"/>
        <v>0</v>
      </c>
      <c r="AV278">
        <f t="shared" si="172"/>
        <v>0</v>
      </c>
      <c r="AW278">
        <f t="shared" si="172"/>
        <v>0</v>
      </c>
      <c r="AX278">
        <f t="shared" si="172"/>
        <v>0</v>
      </c>
      <c r="AY278">
        <f t="shared" si="172"/>
        <v>0</v>
      </c>
      <c r="AZ278">
        <f t="shared" si="172"/>
        <v>0</v>
      </c>
      <c r="BA278">
        <f t="shared" si="172"/>
        <v>0</v>
      </c>
      <c r="BB278">
        <f t="shared" si="172"/>
        <v>0</v>
      </c>
      <c r="BC278">
        <f t="shared" si="172"/>
        <v>0</v>
      </c>
      <c r="BD278">
        <f t="shared" si="172"/>
        <v>0</v>
      </c>
      <c r="BE278">
        <f t="shared" si="172"/>
        <v>0</v>
      </c>
    </row>
    <row r="279" spans="1:57" ht="12.75">
      <c r="A279" s="56">
        <f>SUM(B279:BE279)</f>
        <v>25385.649417749126</v>
      </c>
      <c r="B279">
        <f>(IF(B$276=0,1,0))*B285</f>
        <v>0</v>
      </c>
      <c r="C279">
        <f aca="true" t="shared" si="173" ref="C279:BE279">AND(IF(B$276=0,0,1),IF(C$276=0,1,0))*C285</f>
        <v>0</v>
      </c>
      <c r="D279">
        <f t="shared" si="173"/>
        <v>0</v>
      </c>
      <c r="E279">
        <f t="shared" si="173"/>
        <v>0</v>
      </c>
      <c r="F279">
        <f t="shared" si="173"/>
        <v>0</v>
      </c>
      <c r="G279">
        <f t="shared" si="173"/>
        <v>0</v>
      </c>
      <c r="H279">
        <f t="shared" si="173"/>
        <v>0</v>
      </c>
      <c r="I279">
        <f t="shared" si="173"/>
        <v>0</v>
      </c>
      <c r="J279">
        <f t="shared" si="173"/>
        <v>0</v>
      </c>
      <c r="K279">
        <f t="shared" si="173"/>
        <v>0</v>
      </c>
      <c r="L279">
        <f t="shared" si="173"/>
        <v>0</v>
      </c>
      <c r="M279">
        <f t="shared" si="173"/>
        <v>0</v>
      </c>
      <c r="N279">
        <f t="shared" si="173"/>
        <v>0</v>
      </c>
      <c r="O279">
        <f t="shared" si="173"/>
        <v>0</v>
      </c>
      <c r="P279">
        <f t="shared" si="173"/>
        <v>0</v>
      </c>
      <c r="Q279">
        <f t="shared" si="173"/>
        <v>25385.649417749126</v>
      </c>
      <c r="R279">
        <f t="shared" si="173"/>
        <v>0</v>
      </c>
      <c r="S279">
        <f t="shared" si="173"/>
        <v>0</v>
      </c>
      <c r="T279">
        <f t="shared" si="173"/>
        <v>0</v>
      </c>
      <c r="U279">
        <f t="shared" si="173"/>
        <v>0</v>
      </c>
      <c r="V279">
        <f t="shared" si="173"/>
        <v>0</v>
      </c>
      <c r="W279">
        <f t="shared" si="173"/>
        <v>0</v>
      </c>
      <c r="X279">
        <f t="shared" si="173"/>
        <v>0</v>
      </c>
      <c r="Y279">
        <f t="shared" si="173"/>
        <v>0</v>
      </c>
      <c r="Z279">
        <f t="shared" si="173"/>
        <v>0</v>
      </c>
      <c r="AA279">
        <f t="shared" si="173"/>
        <v>0</v>
      </c>
      <c r="AB279">
        <f t="shared" si="173"/>
        <v>0</v>
      </c>
      <c r="AC279">
        <f t="shared" si="173"/>
        <v>0</v>
      </c>
      <c r="AD279">
        <f t="shared" si="173"/>
        <v>0</v>
      </c>
      <c r="AE279">
        <f t="shared" si="173"/>
        <v>0</v>
      </c>
      <c r="AF279">
        <f t="shared" si="173"/>
        <v>0</v>
      </c>
      <c r="AG279">
        <f t="shared" si="173"/>
        <v>0</v>
      </c>
      <c r="AH279">
        <f t="shared" si="173"/>
        <v>0</v>
      </c>
      <c r="AI279">
        <f t="shared" si="173"/>
        <v>0</v>
      </c>
      <c r="AJ279">
        <f t="shared" si="173"/>
        <v>0</v>
      </c>
      <c r="AK279">
        <f t="shared" si="173"/>
        <v>0</v>
      </c>
      <c r="AL279">
        <f t="shared" si="173"/>
        <v>0</v>
      </c>
      <c r="AM279">
        <f t="shared" si="173"/>
        <v>0</v>
      </c>
      <c r="AN279">
        <f t="shared" si="173"/>
        <v>0</v>
      </c>
      <c r="AO279">
        <f t="shared" si="173"/>
        <v>0</v>
      </c>
      <c r="AP279">
        <f t="shared" si="173"/>
        <v>0</v>
      </c>
      <c r="AQ279">
        <f t="shared" si="173"/>
        <v>0</v>
      </c>
      <c r="AR279">
        <f t="shared" si="173"/>
        <v>0</v>
      </c>
      <c r="AS279">
        <f t="shared" si="173"/>
        <v>0</v>
      </c>
      <c r="AT279">
        <f t="shared" si="173"/>
        <v>0</v>
      </c>
      <c r="AU279">
        <f t="shared" si="173"/>
        <v>0</v>
      </c>
      <c r="AV279">
        <f t="shared" si="173"/>
        <v>0</v>
      </c>
      <c r="AW279">
        <f t="shared" si="173"/>
        <v>0</v>
      </c>
      <c r="AX279">
        <f t="shared" si="173"/>
        <v>0</v>
      </c>
      <c r="AY279">
        <f t="shared" si="173"/>
        <v>0</v>
      </c>
      <c r="AZ279">
        <f t="shared" si="173"/>
        <v>0</v>
      </c>
      <c r="BA279">
        <f t="shared" si="173"/>
        <v>0</v>
      </c>
      <c r="BB279">
        <f t="shared" si="173"/>
        <v>0</v>
      </c>
      <c r="BC279">
        <f t="shared" si="173"/>
        <v>0</v>
      </c>
      <c r="BD279">
        <f t="shared" si="173"/>
        <v>0</v>
      </c>
      <c r="BE279">
        <f t="shared" si="173"/>
        <v>0</v>
      </c>
    </row>
    <row r="282" spans="1:57" ht="12.75">
      <c r="A282" s="55" t="s">
        <v>151</v>
      </c>
      <c r="B282" s="56">
        <f>B58</f>
        <v>40000</v>
      </c>
      <c r="C282" s="56">
        <f aca="true" t="shared" si="174" ref="C282:BE282">C58</f>
        <v>42000</v>
      </c>
      <c r="D282" s="56">
        <f t="shared" si="174"/>
        <v>44100</v>
      </c>
      <c r="E282" s="56">
        <f t="shared" si="174"/>
        <v>46305</v>
      </c>
      <c r="F282" s="56">
        <f t="shared" si="174"/>
        <v>48620.25</v>
      </c>
      <c r="G282" s="56">
        <f t="shared" si="174"/>
        <v>51051.2625</v>
      </c>
      <c r="H282" s="56">
        <f t="shared" si="174"/>
        <v>53603.825625</v>
      </c>
      <c r="I282" s="56">
        <f t="shared" si="174"/>
        <v>56284.01690625</v>
      </c>
      <c r="J282" s="56">
        <f t="shared" si="174"/>
        <v>59098.2177515625</v>
      </c>
      <c r="K282" s="56">
        <f t="shared" si="174"/>
        <v>62053.128639140625</v>
      </c>
      <c r="L282" s="56">
        <f t="shared" si="174"/>
        <v>65155.785071097656</v>
      </c>
      <c r="M282" s="56">
        <f t="shared" si="174"/>
        <v>68413.57432465254</v>
      </c>
      <c r="N282" s="56">
        <f t="shared" si="174"/>
        <v>71834.25304088516</v>
      </c>
      <c r="O282" s="56">
        <f t="shared" si="174"/>
        <v>75425.96569292941</v>
      </c>
      <c r="P282" s="56">
        <f t="shared" si="174"/>
        <v>79197.26397757589</v>
      </c>
      <c r="Q282" s="56">
        <f t="shared" si="174"/>
        <v>83157.12717645468</v>
      </c>
      <c r="R282" s="56">
        <f t="shared" si="174"/>
        <v>87314.98353527742</v>
      </c>
      <c r="S282" s="56">
        <f t="shared" si="174"/>
        <v>91680.7327120413</v>
      </c>
      <c r="T282" s="56">
        <f t="shared" si="174"/>
        <v>96264.76934764336</v>
      </c>
      <c r="U282" s="56">
        <f t="shared" si="174"/>
        <v>101078.00781502553</v>
      </c>
      <c r="V282" s="56">
        <f t="shared" si="174"/>
        <v>106131.90820577681</v>
      </c>
      <c r="W282" s="56">
        <f t="shared" si="174"/>
        <v>111438.50361606565</v>
      </c>
      <c r="X282" s="56">
        <f t="shared" si="174"/>
        <v>117010.42879686893</v>
      </c>
      <c r="Y282" s="56">
        <f t="shared" si="174"/>
        <v>122860.95023671238</v>
      </c>
      <c r="Z282" s="56">
        <f t="shared" si="174"/>
        <v>129003.99774854799</v>
      </c>
      <c r="AA282" s="56">
        <f t="shared" si="174"/>
        <v>135454.19763597538</v>
      </c>
      <c r="AB282" s="56">
        <f t="shared" si="174"/>
        <v>142226.90751777415</v>
      </c>
      <c r="AC282" s="56">
        <f t="shared" si="174"/>
        <v>149338.25289366287</v>
      </c>
      <c r="AD282" s="56">
        <f t="shared" si="174"/>
        <v>156805.16553834602</v>
      </c>
      <c r="AE282" s="56">
        <f t="shared" si="174"/>
        <v>164645.42381526332</v>
      </c>
      <c r="AF282" s="56">
        <f t="shared" si="174"/>
        <v>172877.69500602648</v>
      </c>
      <c r="AG282" s="56">
        <f t="shared" si="174"/>
        <v>181521.5797563278</v>
      </c>
      <c r="AH282" s="56">
        <f t="shared" si="174"/>
        <v>190597.65874414417</v>
      </c>
      <c r="AI282" s="56">
        <f t="shared" si="174"/>
        <v>200127.54168135137</v>
      </c>
      <c r="AJ282" s="56">
        <f t="shared" si="174"/>
        <v>210133.91876541893</v>
      </c>
      <c r="AK282" s="56">
        <f t="shared" si="174"/>
        <v>220640.61470368988</v>
      </c>
      <c r="AL282" s="56">
        <f t="shared" si="174"/>
        <v>231672.64543887437</v>
      </c>
      <c r="AM282" s="56">
        <f t="shared" si="174"/>
        <v>243256.2777108181</v>
      </c>
      <c r="AN282" s="56">
        <f t="shared" si="174"/>
        <v>255419.091596359</v>
      </c>
      <c r="AO282" s="56">
        <f t="shared" si="174"/>
        <v>268190.046176177</v>
      </c>
      <c r="AP282" s="56">
        <f t="shared" si="174"/>
        <v>281599.54848498583</v>
      </c>
      <c r="AQ282" s="56">
        <f t="shared" si="174"/>
        <v>295679.5259092351</v>
      </c>
      <c r="AR282" s="56">
        <f t="shared" si="174"/>
        <v>310463.5022046969</v>
      </c>
      <c r="AS282" s="56">
        <f t="shared" si="174"/>
        <v>325986.6773149317</v>
      </c>
      <c r="AT282" s="56">
        <f t="shared" si="174"/>
        <v>342286.01118067827</v>
      </c>
      <c r="AU282" s="56">
        <f t="shared" si="174"/>
        <v>359400.3117397122</v>
      </c>
      <c r="AV282" s="56">
        <f t="shared" si="174"/>
        <v>377370.3273266978</v>
      </c>
      <c r="AW282" s="56">
        <f t="shared" si="174"/>
        <v>396238.8436930327</v>
      </c>
      <c r="AX282" s="56">
        <f t="shared" si="174"/>
        <v>416050.7858776843</v>
      </c>
      <c r="AY282" s="56">
        <f t="shared" si="174"/>
        <v>436853.32517156855</v>
      </c>
      <c r="AZ282" s="56">
        <f t="shared" si="174"/>
        <v>458695.99143014697</v>
      </c>
      <c r="BA282" s="56">
        <f t="shared" si="174"/>
        <v>481630.79100165435</v>
      </c>
      <c r="BB282" s="56">
        <f t="shared" si="174"/>
        <v>505712.33055173705</v>
      </c>
      <c r="BC282" s="56">
        <f t="shared" si="174"/>
        <v>530997.9470793239</v>
      </c>
      <c r="BD282" s="56">
        <f t="shared" si="174"/>
        <v>557547.8444332902</v>
      </c>
      <c r="BE282" s="56">
        <f t="shared" si="174"/>
        <v>585425.2366549547</v>
      </c>
    </row>
    <row r="283" spans="1:57" ht="12.75">
      <c r="A283" s="55" t="s">
        <v>152</v>
      </c>
      <c r="B283" s="56">
        <f>B62</f>
        <v>14095.75</v>
      </c>
      <c r="C283" s="56">
        <f aca="true" t="shared" si="175" ref="C283:BE283">C62</f>
        <v>14659.580000000002</v>
      </c>
      <c r="D283" s="56">
        <f t="shared" si="175"/>
        <v>15245.963199999998</v>
      </c>
      <c r="E283" s="56">
        <f t="shared" si="175"/>
        <v>15855.801727999999</v>
      </c>
      <c r="F283" s="56">
        <f t="shared" si="175"/>
        <v>16490.033797120002</v>
      </c>
      <c r="G283" s="56">
        <f t="shared" si="175"/>
        <v>17149.635149004804</v>
      </c>
      <c r="H283" s="56">
        <f t="shared" si="175"/>
        <v>17835.620554964997</v>
      </c>
      <c r="I283" s="56">
        <f t="shared" si="175"/>
        <v>18549.0453771636</v>
      </c>
      <c r="J283" s="56">
        <f t="shared" si="175"/>
        <v>19291.007192250145</v>
      </c>
      <c r="K283" s="56">
        <f t="shared" si="175"/>
        <v>20062.64747994015</v>
      </c>
      <c r="L283" s="56">
        <f t="shared" si="175"/>
        <v>20865.15337913776</v>
      </c>
      <c r="M283" s="56">
        <f t="shared" si="175"/>
        <v>21699.759514303267</v>
      </c>
      <c r="N283" s="56">
        <f t="shared" si="175"/>
        <v>22567.7498948754</v>
      </c>
      <c r="O283" s="56">
        <f t="shared" si="175"/>
        <v>23470.45989067042</v>
      </c>
      <c r="P283" s="56">
        <f t="shared" si="175"/>
        <v>24409.278286297238</v>
      </c>
      <c r="Q283" s="56">
        <f t="shared" si="175"/>
        <v>25385.649417749126</v>
      </c>
      <c r="R283" s="56">
        <f t="shared" si="175"/>
        <v>26401.075394459098</v>
      </c>
      <c r="S283" s="56">
        <f t="shared" si="175"/>
        <v>27457.118410237454</v>
      </c>
      <c r="T283" s="56">
        <f t="shared" si="175"/>
        <v>28555.40314664696</v>
      </c>
      <c r="U283" s="56">
        <f t="shared" si="175"/>
        <v>29697.619272512835</v>
      </c>
      <c r="V283" s="56">
        <f t="shared" si="175"/>
        <v>30885.524043413345</v>
      </c>
      <c r="W283" s="56">
        <f t="shared" si="175"/>
        <v>32120.945005149886</v>
      </c>
      <c r="X283" s="56">
        <f t="shared" si="175"/>
        <v>33405.78280535588</v>
      </c>
      <c r="Y283" s="56">
        <f t="shared" si="175"/>
        <v>34742.014117570114</v>
      </c>
      <c r="Z283" s="56">
        <f t="shared" si="175"/>
        <v>36131.69468227292</v>
      </c>
      <c r="AA283" s="56">
        <f t="shared" si="175"/>
        <v>37576.96246956385</v>
      </c>
      <c r="AB283" s="56">
        <f t="shared" si="175"/>
        <v>39080.040968346395</v>
      </c>
      <c r="AC283" s="56">
        <f t="shared" si="175"/>
        <v>40643.24260708026</v>
      </c>
      <c r="AD283" s="56">
        <f t="shared" si="175"/>
        <v>42268.97231136347</v>
      </c>
      <c r="AE283" s="56">
        <f t="shared" si="175"/>
        <v>43959.73120381801</v>
      </c>
      <c r="AF283" s="56">
        <f t="shared" si="175"/>
        <v>45718.120451970724</v>
      </c>
      <c r="AG283" s="56">
        <f t="shared" si="175"/>
        <v>47546.845270049555</v>
      </c>
      <c r="AH283" s="56">
        <f t="shared" si="175"/>
        <v>49448.719080851544</v>
      </c>
      <c r="AI283" s="56">
        <f t="shared" si="175"/>
        <v>51426.667844085605</v>
      </c>
      <c r="AJ283" s="56">
        <f t="shared" si="175"/>
        <v>53483.734557849035</v>
      </c>
      <c r="AK283" s="56">
        <f t="shared" si="175"/>
        <v>55623.08394016299</v>
      </c>
      <c r="AL283" s="56">
        <f t="shared" si="175"/>
        <v>57848.00729776951</v>
      </c>
      <c r="AM283" s="56">
        <f t="shared" si="175"/>
        <v>60161.9275896803</v>
      </c>
      <c r="AN283" s="56">
        <f t="shared" si="175"/>
        <v>62568.40469326751</v>
      </c>
      <c r="AO283" s="56">
        <f t="shared" si="175"/>
        <v>65071.140880998224</v>
      </c>
      <c r="AP283" s="56">
        <f t="shared" si="175"/>
        <v>67673.98651623813</v>
      </c>
      <c r="AQ283" s="56">
        <f t="shared" si="175"/>
        <v>70380.94597688765</v>
      </c>
      <c r="AR283" s="56">
        <f t="shared" si="175"/>
        <v>73196.18381596316</v>
      </c>
      <c r="AS283" s="56">
        <f t="shared" si="175"/>
        <v>76124.03116860171</v>
      </c>
      <c r="AT283" s="56">
        <f t="shared" si="175"/>
        <v>79168.9924153458</v>
      </c>
      <c r="AU283" s="56">
        <f t="shared" si="175"/>
        <v>82335.75211195962</v>
      </c>
      <c r="AV283" s="56">
        <f t="shared" si="175"/>
        <v>85629.18219643802</v>
      </c>
      <c r="AW283" s="56">
        <f t="shared" si="175"/>
        <v>89054.34948429553</v>
      </c>
      <c r="AX283" s="56">
        <f t="shared" si="175"/>
        <v>92616.52346366737</v>
      </c>
      <c r="AY283" s="56">
        <f t="shared" si="175"/>
        <v>96321.18440221407</v>
      </c>
      <c r="AZ283" s="56">
        <f t="shared" si="175"/>
        <v>100174.03177830263</v>
      </c>
      <c r="BA283" s="56">
        <f t="shared" si="175"/>
        <v>104180.99304943474</v>
      </c>
      <c r="BB283" s="56">
        <f t="shared" si="175"/>
        <v>108348.23277141212</v>
      </c>
      <c r="BC283" s="56">
        <f t="shared" si="175"/>
        <v>112682.16208226862</v>
      </c>
      <c r="BD283" s="56">
        <f t="shared" si="175"/>
        <v>117189.44856555935</v>
      </c>
      <c r="BE283" s="56">
        <f t="shared" si="175"/>
        <v>121877.02650818176</v>
      </c>
    </row>
    <row r="284" spans="1:57" ht="12.75">
      <c r="A284" s="40" t="s">
        <v>153</v>
      </c>
      <c r="B284" s="56">
        <f>B270</f>
        <v>14507.671673819743</v>
      </c>
      <c r="C284" s="56">
        <f aca="true" t="shared" si="176" ref="C284:BE284">C270</f>
        <v>15087.686695278971</v>
      </c>
      <c r="D284" s="56">
        <f t="shared" si="176"/>
        <v>15691.515193133046</v>
      </c>
      <c r="E284" s="56">
        <f t="shared" si="176"/>
        <v>16319.380092703861</v>
      </c>
      <c r="F284" s="56">
        <f t="shared" si="176"/>
        <v>16972.272034609443</v>
      </c>
      <c r="G284" s="56">
        <f t="shared" si="176"/>
        <v>17651.221285092535</v>
      </c>
      <c r="H284" s="56">
        <f t="shared" si="176"/>
        <v>18357.299321045597</v>
      </c>
      <c r="I284" s="56">
        <f t="shared" si="176"/>
        <v>19091.620478436776</v>
      </c>
      <c r="J284" s="56">
        <f t="shared" si="176"/>
        <v>19855.34366667296</v>
      </c>
      <c r="K284" s="56">
        <f t="shared" si="176"/>
        <v>20649.674151537307</v>
      </c>
      <c r="L284" s="56">
        <f t="shared" si="176"/>
        <v>21475.865409444297</v>
      </c>
      <c r="M284" s="56">
        <f t="shared" si="176"/>
        <v>22335.221055864982</v>
      </c>
      <c r="N284" s="56">
        <f t="shared" si="176"/>
        <v>23228.367237155377</v>
      </c>
      <c r="O284" s="56">
        <f t="shared" si="176"/>
        <v>24157.443557542883</v>
      </c>
      <c r="P284" s="56">
        <f t="shared" si="176"/>
        <v>25123.91640714074</v>
      </c>
      <c r="Q284" s="56">
        <f t="shared" si="176"/>
        <v>26128.581217932806</v>
      </c>
      <c r="R284" s="56">
        <f t="shared" si="176"/>
        <v>27173.75365119948</v>
      </c>
      <c r="S284" s="56">
        <f t="shared" si="176"/>
        <v>28260.353582655174</v>
      </c>
      <c r="T284" s="56">
        <f t="shared" si="176"/>
        <v>29390.826095060103</v>
      </c>
      <c r="U284" s="56">
        <f t="shared" si="176"/>
        <v>30566.225662467656</v>
      </c>
      <c r="V284" s="56">
        <f t="shared" si="176"/>
        <v>31789.137349910565</v>
      </c>
      <c r="W284" s="56">
        <f t="shared" si="176"/>
        <v>33060.76121300571</v>
      </c>
      <c r="X284" s="56">
        <f t="shared" si="176"/>
        <v>34383.104107877865</v>
      </c>
      <c r="Y284" s="56">
        <f t="shared" si="176"/>
        <v>35758.25316489684</v>
      </c>
      <c r="Z284" s="56">
        <f t="shared" si="176"/>
        <v>37188.378999647226</v>
      </c>
      <c r="AA284" s="56">
        <f t="shared" si="176"/>
        <v>38675.73905233698</v>
      </c>
      <c r="AB284" s="56">
        <f t="shared" si="176"/>
        <v>40222.681060782386</v>
      </c>
      <c r="AC284" s="56">
        <f t="shared" si="176"/>
        <v>41831.64667231241</v>
      </c>
      <c r="AD284" s="56">
        <f t="shared" si="176"/>
        <v>43505.17520014911</v>
      </c>
      <c r="AE284" s="56">
        <f t="shared" si="176"/>
        <v>45245.17791630958</v>
      </c>
      <c r="AF284" s="56">
        <f t="shared" si="176"/>
        <v>47055.13095570874</v>
      </c>
      <c r="AG284" s="56">
        <f t="shared" si="176"/>
        <v>48937.161086640954</v>
      </c>
      <c r="AH284" s="56">
        <f t="shared" si="176"/>
        <v>50894.968560149515</v>
      </c>
      <c r="AI284" s="56">
        <f t="shared" si="176"/>
        <v>52930.91322530228</v>
      </c>
      <c r="AJ284" s="56">
        <f t="shared" si="176"/>
        <v>55048.20812341309</v>
      </c>
      <c r="AK284" s="56">
        <f t="shared" si="176"/>
        <v>57250.19481744832</v>
      </c>
      <c r="AL284" s="56">
        <f t="shared" si="176"/>
        <v>59540.348532893026</v>
      </c>
      <c r="AM284" s="56">
        <f t="shared" si="176"/>
        <v>61922.28350425168</v>
      </c>
      <c r="AN284" s="56">
        <f t="shared" si="176"/>
        <v>64399.028921674966</v>
      </c>
      <c r="AO284" s="56">
        <f t="shared" si="176"/>
        <v>66975.22355493682</v>
      </c>
      <c r="AP284" s="56">
        <f t="shared" si="176"/>
        <v>69654.20331258493</v>
      </c>
      <c r="AQ284" s="56">
        <f t="shared" si="176"/>
        <v>72440.19633779218</v>
      </c>
      <c r="AR284" s="56">
        <f t="shared" si="176"/>
        <v>75337.59989945838</v>
      </c>
      <c r="AS284" s="56">
        <f t="shared" si="176"/>
        <v>78350.9871572393</v>
      </c>
      <c r="AT284" s="56">
        <f t="shared" si="176"/>
        <v>81485.11419717697</v>
      </c>
      <c r="AU284" s="56">
        <f t="shared" si="176"/>
        <v>84744.19773502112</v>
      </c>
      <c r="AV284" s="56">
        <f t="shared" si="176"/>
        <v>88134.11156716876</v>
      </c>
      <c r="AW284" s="56">
        <f t="shared" si="176"/>
        <v>91659.47602985549</v>
      </c>
      <c r="AX284" s="56">
        <f t="shared" si="176"/>
        <v>95325.85507104974</v>
      </c>
      <c r="AY284" s="56">
        <f t="shared" si="176"/>
        <v>99139.03519663852</v>
      </c>
      <c r="AZ284" s="56">
        <f t="shared" si="176"/>
        <v>103104.30475901048</v>
      </c>
      <c r="BA284" s="56">
        <f t="shared" si="176"/>
        <v>107228.65205666705</v>
      </c>
      <c r="BB284" s="56">
        <f t="shared" si="176"/>
        <v>111517.85650803245</v>
      </c>
      <c r="BC284" s="56">
        <f t="shared" si="176"/>
        <v>115978.68750655118</v>
      </c>
      <c r="BD284" s="56">
        <f t="shared" si="176"/>
        <v>120618.18522140547</v>
      </c>
      <c r="BE284" s="56">
        <f t="shared" si="176"/>
        <v>125442.9418148111</v>
      </c>
    </row>
    <row r="285" spans="1:57" ht="12.75">
      <c r="A285" s="55" t="s">
        <v>154</v>
      </c>
      <c r="B285" s="56">
        <f>B206</f>
        <v>14095.75</v>
      </c>
      <c r="C285" s="56">
        <f aca="true" t="shared" si="177" ref="C285:BE285">C206</f>
        <v>14659.580000000002</v>
      </c>
      <c r="D285" s="56">
        <f t="shared" si="177"/>
        <v>15245.963199999998</v>
      </c>
      <c r="E285" s="56">
        <f t="shared" si="177"/>
        <v>15855.801727999999</v>
      </c>
      <c r="F285" s="56">
        <f t="shared" si="177"/>
        <v>16490.033797120002</v>
      </c>
      <c r="G285" s="56">
        <f t="shared" si="177"/>
        <v>17149.635149004804</v>
      </c>
      <c r="H285" s="56">
        <f t="shared" si="177"/>
        <v>17835.620554964997</v>
      </c>
      <c r="I285" s="56">
        <f t="shared" si="177"/>
        <v>18549.0453771636</v>
      </c>
      <c r="J285" s="56">
        <f t="shared" si="177"/>
        <v>19291.007192250145</v>
      </c>
      <c r="K285" s="56">
        <f t="shared" si="177"/>
        <v>20062.64747994015</v>
      </c>
      <c r="L285" s="56">
        <f t="shared" si="177"/>
        <v>20865.15337913776</v>
      </c>
      <c r="M285" s="56">
        <f t="shared" si="177"/>
        <v>21699.759514303267</v>
      </c>
      <c r="N285" s="56">
        <f t="shared" si="177"/>
        <v>22567.7498948754</v>
      </c>
      <c r="O285" s="56">
        <f t="shared" si="177"/>
        <v>23470.45989067042</v>
      </c>
      <c r="P285" s="56">
        <f t="shared" si="177"/>
        <v>24409.278286297238</v>
      </c>
      <c r="Q285" s="56">
        <f t="shared" si="177"/>
        <v>25385.649417749126</v>
      </c>
      <c r="R285" s="56">
        <f t="shared" si="177"/>
        <v>26401.075394459098</v>
      </c>
      <c r="S285" s="56">
        <f t="shared" si="177"/>
        <v>27457.118410237454</v>
      </c>
      <c r="T285" s="56">
        <f t="shared" si="177"/>
        <v>28555.40314664696</v>
      </c>
      <c r="U285" s="56">
        <f t="shared" si="177"/>
        <v>29697.619272512835</v>
      </c>
      <c r="V285" s="56">
        <f t="shared" si="177"/>
        <v>30885.524043413345</v>
      </c>
      <c r="W285" s="56">
        <f t="shared" si="177"/>
        <v>32120.945005149886</v>
      </c>
      <c r="X285" s="56">
        <f t="shared" si="177"/>
        <v>33405.78280535588</v>
      </c>
      <c r="Y285" s="56">
        <f t="shared" si="177"/>
        <v>34742.014117570114</v>
      </c>
      <c r="Z285" s="56">
        <f t="shared" si="177"/>
        <v>36131.69468227292</v>
      </c>
      <c r="AA285" s="56">
        <f t="shared" si="177"/>
        <v>37576.96246956385</v>
      </c>
      <c r="AB285" s="56">
        <f t="shared" si="177"/>
        <v>39080.040968346395</v>
      </c>
      <c r="AC285" s="56">
        <f t="shared" si="177"/>
        <v>40643.24260708026</v>
      </c>
      <c r="AD285" s="56">
        <f t="shared" si="177"/>
        <v>42268.97231136347</v>
      </c>
      <c r="AE285" s="56">
        <f t="shared" si="177"/>
        <v>43959.73120381801</v>
      </c>
      <c r="AF285" s="56">
        <f t="shared" si="177"/>
        <v>45718.120451970724</v>
      </c>
      <c r="AG285" s="56">
        <f t="shared" si="177"/>
        <v>47546.845270049555</v>
      </c>
      <c r="AH285" s="56">
        <f t="shared" si="177"/>
        <v>49448.719080851544</v>
      </c>
      <c r="AI285" s="56">
        <f t="shared" si="177"/>
        <v>51426.667844085605</v>
      </c>
      <c r="AJ285" s="56">
        <f t="shared" si="177"/>
        <v>53483.734557849035</v>
      </c>
      <c r="AK285" s="56">
        <f t="shared" si="177"/>
        <v>55623.08394016299</v>
      </c>
      <c r="AL285" s="56">
        <f t="shared" si="177"/>
        <v>57848.00729776951</v>
      </c>
      <c r="AM285" s="56">
        <f t="shared" si="177"/>
        <v>60161.9275896803</v>
      </c>
      <c r="AN285" s="56">
        <f t="shared" si="177"/>
        <v>62568.40469326751</v>
      </c>
      <c r="AO285" s="56">
        <f t="shared" si="177"/>
        <v>65071.140880998224</v>
      </c>
      <c r="AP285" s="56">
        <f t="shared" si="177"/>
        <v>67673.98651623813</v>
      </c>
      <c r="AQ285" s="56">
        <f t="shared" si="177"/>
        <v>70380.94597688765</v>
      </c>
      <c r="AR285" s="56">
        <f t="shared" si="177"/>
        <v>73196.18381596316</v>
      </c>
      <c r="AS285" s="56">
        <f t="shared" si="177"/>
        <v>76124.03116860171</v>
      </c>
      <c r="AT285" s="56">
        <f t="shared" si="177"/>
        <v>79168.9924153458</v>
      </c>
      <c r="AU285" s="56">
        <f t="shared" si="177"/>
        <v>82335.75211195962</v>
      </c>
      <c r="AV285" s="56">
        <f t="shared" si="177"/>
        <v>85629.18219643802</v>
      </c>
      <c r="AW285" s="56">
        <f t="shared" si="177"/>
        <v>89054.34948429553</v>
      </c>
      <c r="AX285" s="56">
        <f t="shared" si="177"/>
        <v>92616.52346366737</v>
      </c>
      <c r="AY285" s="56">
        <f t="shared" si="177"/>
        <v>96321.18440221407</v>
      </c>
      <c r="AZ285" s="56">
        <f t="shared" si="177"/>
        <v>100174.03177830263</v>
      </c>
      <c r="BA285" s="56">
        <f t="shared" si="177"/>
        <v>104180.99304943474</v>
      </c>
      <c r="BB285" s="56">
        <f t="shared" si="177"/>
        <v>108348.23277141212</v>
      </c>
      <c r="BC285" s="56">
        <f t="shared" si="177"/>
        <v>112682.16208226862</v>
      </c>
      <c r="BD285" s="56">
        <f t="shared" si="177"/>
        <v>117189.44856555935</v>
      </c>
      <c r="BE285" s="56">
        <f t="shared" si="177"/>
        <v>121877.02650818176</v>
      </c>
    </row>
  </sheetData>
  <printOptions/>
  <pageMargins left="0.75" right="0.75" top="1" bottom="1" header="0.5" footer="0.5"/>
  <pageSetup fitToHeight="1" fitToWidth="1" horizontalDpi="300" verticalDpi="300" orientation="landscape" scale="7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2000-08-19T15:23:09Z</cp:lastPrinted>
  <dcterms:created xsi:type="dcterms:W3CDTF">2000-06-20T21:10:58Z</dcterms:created>
  <dcterms:modified xsi:type="dcterms:W3CDTF">2006-10-11T07:20:51Z</dcterms:modified>
  <cp:category/>
  <cp:version/>
  <cp:contentType/>
  <cp:contentStatus/>
</cp:coreProperties>
</file>